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95" windowWidth="10005" windowHeight="9945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F192" i="2"/>
  <c r="F195"/>
  <c r="F513"/>
  <c r="G430"/>
  <c r="G429" s="1"/>
  <c r="G428" s="1"/>
  <c r="F480"/>
  <c r="H307"/>
  <c r="G307"/>
  <c r="H513"/>
  <c r="G513"/>
  <c r="G138"/>
  <c r="F321"/>
  <c r="F316" s="1"/>
  <c r="F317"/>
  <c r="H509"/>
  <c r="H508" s="1"/>
  <c r="G509"/>
  <c r="G508" s="1"/>
  <c r="F509"/>
  <c r="F508" s="1"/>
  <c r="H504"/>
  <c r="G504"/>
  <c r="F504"/>
  <c r="H501"/>
  <c r="G501"/>
  <c r="F501"/>
  <c r="H497"/>
  <c r="G497"/>
  <c r="F497"/>
  <c r="H495"/>
  <c r="G495"/>
  <c r="F495"/>
  <c r="H492"/>
  <c r="H491" s="1"/>
  <c r="G492"/>
  <c r="G491" s="1"/>
  <c r="F492"/>
  <c r="F491" s="1"/>
  <c r="F488"/>
  <c r="H482"/>
  <c r="G482"/>
  <c r="F482"/>
  <c r="H476"/>
  <c r="H474" s="1"/>
  <c r="G476"/>
  <c r="G474" s="1"/>
  <c r="F476"/>
  <c r="H470"/>
  <c r="G470"/>
  <c r="F470"/>
  <c r="H465"/>
  <c r="H463" s="1"/>
  <c r="G465"/>
  <c r="G463" s="1"/>
  <c r="F465"/>
  <c r="F463" s="1"/>
  <c r="F459"/>
  <c r="H456"/>
  <c r="G456"/>
  <c r="H453"/>
  <c r="G453"/>
  <c r="H450"/>
  <c r="G450"/>
  <c r="H447"/>
  <c r="G447"/>
  <c r="F440"/>
  <c r="F437" s="1"/>
  <c r="H434"/>
  <c r="H433" s="1"/>
  <c r="H430" s="1"/>
  <c r="H429" s="1"/>
  <c r="H428" s="1"/>
  <c r="G434"/>
  <c r="G433" s="1"/>
  <c r="F432"/>
  <c r="F431" s="1"/>
  <c r="H421"/>
  <c r="H420" s="1"/>
  <c r="G421"/>
  <c r="G420" s="1"/>
  <c r="F421"/>
  <c r="F420" s="1"/>
  <c r="H417"/>
  <c r="G417"/>
  <c r="F417"/>
  <c r="H408"/>
  <c r="H407" s="1"/>
  <c r="G408"/>
  <c r="G407" s="1"/>
  <c r="H405"/>
  <c r="G405"/>
  <c r="F405"/>
  <c r="H402"/>
  <c r="G402"/>
  <c r="F402"/>
  <c r="H400"/>
  <c r="G400"/>
  <c r="F400"/>
  <c r="H394"/>
  <c r="G394"/>
  <c r="F394"/>
  <c r="H391"/>
  <c r="G391"/>
  <c r="F391"/>
  <c r="H387"/>
  <c r="G387"/>
  <c r="F387"/>
  <c r="H372"/>
  <c r="H371" s="1"/>
  <c r="G372"/>
  <c r="G371" s="1"/>
  <c r="F372"/>
  <c r="F371" s="1"/>
  <c r="F365"/>
  <c r="H359"/>
  <c r="G359"/>
  <c r="F359"/>
  <c r="H348"/>
  <c r="G348"/>
  <c r="F348"/>
  <c r="H342"/>
  <c r="G342"/>
  <c r="F342"/>
  <c r="H339"/>
  <c r="H338" s="1"/>
  <c r="H334"/>
  <c r="G334"/>
  <c r="F334"/>
  <c r="F330"/>
  <c r="F329" s="1"/>
  <c r="H326"/>
  <c r="H325" s="1"/>
  <c r="G326"/>
  <c r="G325" s="1"/>
  <c r="F326"/>
  <c r="F325" s="1"/>
  <c r="F312"/>
  <c r="F311" s="1"/>
  <c r="H302"/>
  <c r="H301" s="1"/>
  <c r="G302"/>
  <c r="G301" s="1"/>
  <c r="F302"/>
  <c r="F301" s="1"/>
  <c r="H298"/>
  <c r="G298"/>
  <c r="F298"/>
  <c r="H295"/>
  <c r="H291"/>
  <c r="G291"/>
  <c r="F291"/>
  <c r="H288"/>
  <c r="G288"/>
  <c r="F288"/>
  <c r="H285"/>
  <c r="H281" s="1"/>
  <c r="G285"/>
  <c r="G281" s="1"/>
  <c r="F285"/>
  <c r="H278"/>
  <c r="G275"/>
  <c r="H272"/>
  <c r="H268" s="1"/>
  <c r="G272"/>
  <c r="F272"/>
  <c r="H263"/>
  <c r="G263"/>
  <c r="F263"/>
  <c r="H260"/>
  <c r="G260"/>
  <c r="F260"/>
  <c r="F256"/>
  <c r="F252" s="1"/>
  <c r="H252"/>
  <c r="G252"/>
  <c r="H248"/>
  <c r="G248"/>
  <c r="F248"/>
  <c r="H245"/>
  <c r="G245"/>
  <c r="F245"/>
  <c r="H242"/>
  <c r="G242"/>
  <c r="F242"/>
  <c r="H238"/>
  <c r="G238"/>
  <c r="F238"/>
  <c r="G230"/>
  <c r="F230"/>
  <c r="H227"/>
  <c r="G227"/>
  <c r="F227"/>
  <c r="H221"/>
  <c r="H218" s="1"/>
  <c r="G221"/>
  <c r="G218" s="1"/>
  <c r="F221"/>
  <c r="F218" s="1"/>
  <c r="H219"/>
  <c r="G219"/>
  <c r="F219"/>
  <c r="F216"/>
  <c r="F213"/>
  <c r="H209"/>
  <c r="G209"/>
  <c r="F209"/>
  <c r="F206"/>
  <c r="F204"/>
  <c r="F202"/>
  <c r="H193"/>
  <c r="H192" s="1"/>
  <c r="G198"/>
  <c r="G197" s="1"/>
  <c r="G193" s="1"/>
  <c r="G192" s="1"/>
  <c r="F193"/>
  <c r="F188"/>
  <c r="H185"/>
  <c r="H176" s="1"/>
  <c r="G185"/>
  <c r="G176" s="1"/>
  <c r="F185"/>
  <c r="H181"/>
  <c r="H180" s="1"/>
  <c r="G181"/>
  <c r="G180" s="1"/>
  <c r="F181"/>
  <c r="F180" s="1"/>
  <c r="H174"/>
  <c r="H173" s="1"/>
  <c r="G174"/>
  <c r="G173" s="1"/>
  <c r="F174"/>
  <c r="F173" s="1"/>
  <c r="H169"/>
  <c r="H168" s="1"/>
  <c r="G169"/>
  <c r="G168" s="1"/>
  <c r="F169"/>
  <c r="F168" s="1"/>
  <c r="H165"/>
  <c r="G165"/>
  <c r="F165"/>
  <c r="H162"/>
  <c r="H161" s="1"/>
  <c r="G162"/>
  <c r="G161" s="1"/>
  <c r="F162"/>
  <c r="F161" s="1"/>
  <c r="H157"/>
  <c r="G157"/>
  <c r="F157"/>
  <c r="H154"/>
  <c r="G154"/>
  <c r="F154"/>
  <c r="H151"/>
  <c r="H150" s="1"/>
  <c r="G151"/>
  <c r="G150" s="1"/>
  <c r="F151"/>
  <c r="F150" s="1"/>
  <c r="F147"/>
  <c r="H144"/>
  <c r="G139"/>
  <c r="H135"/>
  <c r="H129" s="1"/>
  <c r="H128" s="1"/>
  <c r="G135"/>
  <c r="G129" s="1"/>
  <c r="G128" s="1"/>
  <c r="F135"/>
  <c r="F129" s="1"/>
  <c r="F128" s="1"/>
  <c r="H123"/>
  <c r="G123"/>
  <c r="F123"/>
  <c r="H119"/>
  <c r="H118" s="1"/>
  <c r="G119"/>
  <c r="G118" s="1"/>
  <c r="F119"/>
  <c r="F118" s="1"/>
  <c r="H113"/>
  <c r="H112" s="1"/>
  <c r="G113"/>
  <c r="G112" s="1"/>
  <c r="F113"/>
  <c r="F112" s="1"/>
  <c r="H109"/>
  <c r="G109"/>
  <c r="F109"/>
  <c r="H106"/>
  <c r="G106"/>
  <c r="F106"/>
  <c r="H104"/>
  <c r="G104"/>
  <c r="F104"/>
  <c r="H102"/>
  <c r="G102"/>
  <c r="F102"/>
  <c r="H97"/>
  <c r="G97"/>
  <c r="F97"/>
  <c r="H93"/>
  <c r="G93"/>
  <c r="F93"/>
  <c r="H90"/>
  <c r="H89" s="1"/>
  <c r="G90"/>
  <c r="G89" s="1"/>
  <c r="F90"/>
  <c r="F89" s="1"/>
  <c r="H87"/>
  <c r="H86" s="1"/>
  <c r="G87"/>
  <c r="G86" s="1"/>
  <c r="F87"/>
  <c r="F86" s="1"/>
  <c r="H83"/>
  <c r="H82" s="1"/>
  <c r="G83"/>
  <c r="G82" s="1"/>
  <c r="F83"/>
  <c r="F82" s="1"/>
  <c r="H78"/>
  <c r="G78"/>
  <c r="F78"/>
  <c r="H76"/>
  <c r="G76"/>
  <c r="F76"/>
  <c r="H74"/>
  <c r="G74"/>
  <c r="F74"/>
  <c r="H71"/>
  <c r="G71"/>
  <c r="F71"/>
  <c r="H69"/>
  <c r="G69"/>
  <c r="F69"/>
  <c r="H64"/>
  <c r="G64"/>
  <c r="F64"/>
  <c r="H62"/>
  <c r="G62"/>
  <c r="F62"/>
  <c r="H59"/>
  <c r="G59"/>
  <c r="F59"/>
  <c r="H54"/>
  <c r="H53" s="1"/>
  <c r="H52" s="1"/>
  <c r="G54"/>
  <c r="G53" s="1"/>
  <c r="G52" s="1"/>
  <c r="F54"/>
  <c r="F53" s="1"/>
  <c r="F52" s="1"/>
  <c r="H49"/>
  <c r="H48" s="1"/>
  <c r="H47" s="1"/>
  <c r="G49"/>
  <c r="G48" s="1"/>
  <c r="G47" s="1"/>
  <c r="F49"/>
  <c r="F48" s="1"/>
  <c r="F47" s="1"/>
  <c r="H45"/>
  <c r="H44" s="1"/>
  <c r="G45"/>
  <c r="G44" s="1"/>
  <c r="F45"/>
  <c r="F44" s="1"/>
  <c r="H41"/>
  <c r="H40" s="1"/>
  <c r="H39" s="1"/>
  <c r="G41"/>
  <c r="G40" s="1"/>
  <c r="G39" s="1"/>
  <c r="F41"/>
  <c r="F40" s="1"/>
  <c r="F39" s="1"/>
  <c r="F36"/>
  <c r="H34"/>
  <c r="H33" s="1"/>
  <c r="G34"/>
  <c r="G33" s="1"/>
  <c r="F34"/>
  <c r="H31"/>
  <c r="G31"/>
  <c r="F31"/>
  <c r="H29"/>
  <c r="G29"/>
  <c r="F29"/>
  <c r="H27"/>
  <c r="G27"/>
  <c r="F27"/>
  <c r="H24"/>
  <c r="G24"/>
  <c r="F24"/>
  <c r="F474" l="1"/>
  <c r="G236"/>
  <c r="F268"/>
  <c r="G153"/>
  <c r="H215"/>
  <c r="H500"/>
  <c r="F281"/>
  <c r="F408"/>
  <c r="F407" s="1"/>
  <c r="H92"/>
  <c r="G58"/>
  <c r="G57" s="1"/>
  <c r="G92"/>
  <c r="F237"/>
  <c r="F58"/>
  <c r="F57" s="1"/>
  <c r="G215"/>
  <c r="H117"/>
  <c r="F215"/>
  <c r="G117"/>
  <c r="G268"/>
  <c r="G500"/>
  <c r="F176"/>
  <c r="F164" s="1"/>
  <c r="F160" s="1"/>
  <c r="F500"/>
  <c r="G73"/>
  <c r="F33"/>
  <c r="F73"/>
  <c r="H58"/>
  <c r="H57" s="1"/>
  <c r="H81"/>
  <c r="H80" s="1"/>
  <c r="G23"/>
  <c r="G22" s="1"/>
  <c r="F208"/>
  <c r="H237"/>
  <c r="G237"/>
  <c r="F153"/>
  <c r="H381"/>
  <c r="H377" s="1"/>
  <c r="H446"/>
  <c r="H445" s="1"/>
  <c r="G446"/>
  <c r="G445" s="1"/>
  <c r="G381"/>
  <c r="G380" s="1"/>
  <c r="F446"/>
  <c r="F445" s="1"/>
  <c r="F381"/>
  <c r="F377" s="1"/>
  <c r="F430"/>
  <c r="F429" s="1"/>
  <c r="F428" s="1"/>
  <c r="H153"/>
  <c r="F117"/>
  <c r="H73"/>
  <c r="F201"/>
  <c r="F487"/>
  <c r="F92"/>
  <c r="G38"/>
  <c r="F38"/>
  <c r="H38"/>
  <c r="H23"/>
  <c r="H22" s="1"/>
  <c r="F23"/>
  <c r="H164"/>
  <c r="H160" s="1"/>
  <c r="G164"/>
  <c r="G160" s="1"/>
  <c r="G81"/>
  <c r="G80" s="1"/>
  <c r="F81"/>
  <c r="F80" s="1"/>
  <c r="H208"/>
  <c r="G208"/>
  <c r="H143"/>
  <c r="H138" s="1"/>
  <c r="G235" l="1"/>
  <c r="F236"/>
  <c r="F235" s="1"/>
  <c r="H236"/>
  <c r="H235" s="1"/>
  <c r="F22"/>
  <c r="F111"/>
  <c r="G111"/>
  <c r="G234"/>
  <c r="F100"/>
  <c r="H380"/>
  <c r="H111"/>
  <c r="G377"/>
  <c r="F380"/>
  <c r="G100"/>
  <c r="H100"/>
  <c r="F234" l="1"/>
  <c r="H234"/>
  <c r="F21"/>
  <c r="F20" s="1"/>
  <c r="G21"/>
  <c r="G20" s="1"/>
  <c r="H21"/>
  <c r="H20" s="1"/>
</calcChain>
</file>

<file path=xl/sharedStrings.xml><?xml version="1.0" encoding="utf-8"?>
<sst xmlns="http://schemas.openxmlformats.org/spreadsheetml/2006/main" count="2571" uniqueCount="841">
  <si>
    <t>Расходы на обеспечение деятельности (оказание услуг) организаций дополнителльного образования (Предоставление субсидий бюджетным, автономным учреждениям и иным некоммерческим организациям)</t>
  </si>
  <si>
    <t>13 2 02 0Л590</t>
  </si>
  <si>
    <t>13 3 01</t>
  </si>
  <si>
    <t>Основное мероприятие "Трудоустройство обучающихся старших классов общеобразовательных организаций в период каникул"</t>
  </si>
  <si>
    <t>Расходы на выплаты по оплате труда работников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</si>
  <si>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13 3 01 00110</t>
  </si>
  <si>
    <t>13 3 03</t>
  </si>
  <si>
    <t>13 3 03 0Ц590</t>
  </si>
  <si>
    <t>Основное мероприятие "Создание условий для функционирования муниципального казенного учреждения Централизованная бухгалтерия управления образования</t>
  </si>
  <si>
    <t>13 3 02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</si>
  <si>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</si>
  <si>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08 2 02</t>
  </si>
  <si>
    <t>08 2 02 ШИ590</t>
  </si>
  <si>
    <t>Основное мероприятие "Развитие музейного дела"</t>
  </si>
  <si>
    <t>08 1 01</t>
  </si>
  <si>
    <t>Основное мероприятие "Сохранение традиционной народной культуры, нематериального культурного наследия народов"</t>
  </si>
  <si>
    <t>Расходы на обеспечение деятельности (оказание услуг) муниципальных учреждений за счет иных межбюджетных трансфертов из бюджетов поселений   (Предоставление субсидий бюджетным, автономным учреждениям и иным некоммерческим организациям)</t>
  </si>
  <si>
    <t>08 2 01</t>
  </si>
  <si>
    <t>Основное мероприятие "Развитие библиотечного дела"</t>
  </si>
  <si>
    <t>08 3 01</t>
  </si>
  <si>
    <t>Основное мероприятие "Развитие активно-познавательного туризма"</t>
  </si>
  <si>
    <t>95 9</t>
  </si>
  <si>
    <t>95 9 00 00110</t>
  </si>
  <si>
    <t>Иные непрограммные расходы</t>
  </si>
  <si>
    <t>99 9</t>
  </si>
  <si>
    <t>Руководитель Контрольно-счетной комиссии муниципального образования Камешковский район</t>
  </si>
  <si>
    <t>93 1</t>
  </si>
  <si>
    <t>93 1 00 00110</t>
  </si>
  <si>
    <t>Работники Контрольно-счетной комиссии муниципального образования Камешковский район</t>
  </si>
  <si>
    <t>93 9</t>
  </si>
  <si>
    <t>93 9 00 00110</t>
  </si>
  <si>
    <t>93 9 00 00190</t>
  </si>
  <si>
    <t>91 9 00 00110</t>
  </si>
  <si>
    <t>Расходы на выплаты  по оплате труда работников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</si>
  <si>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99 9 00 00110</t>
  </si>
  <si>
    <t>99 9 00 00190</t>
  </si>
  <si>
    <t>по целевым статьям (муниципальным программам Камешковского района</t>
  </si>
  <si>
    <t>99 9 00 70010</t>
  </si>
  <si>
    <t>Расходы на обеспечение функций муниципальных органов (Закупка товаров, работ и услуг для обеспечения государственных (муниципальных) нужд)</t>
  </si>
  <si>
    <t>99 9 00 20650</t>
  </si>
  <si>
    <t xml:space="preserve">Распределение бюджетных ассигнований </t>
  </si>
  <si>
    <t>Постановка на кадастровый учет и государственная регистрация прав собственности муниципального образования Камешковский район на объекты недвижимости и земельные участки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</si>
  <si>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</si>
  <si>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 (Закупка товаров, работ и услуг для обеспечения государственных (муниципальных) нужд)</t>
  </si>
  <si>
    <t>99 9 00 01590</t>
  </si>
  <si>
    <t>99 9 00 02590</t>
  </si>
  <si>
    <t>Обеспечение деятельности МУ "ЕДДС" Камешковского района</t>
  </si>
  <si>
    <t>Подпрограмма  "Развитие агропромышленного комплекса"</t>
  </si>
  <si>
    <t>01 1</t>
  </si>
  <si>
    <t xml:space="preserve">Основное мероприятие "Пропаганда передового опыта в сельскохозяйственных организациях" </t>
  </si>
  <si>
    <t>01 1 02</t>
  </si>
  <si>
    <t>01 1 02 05590</t>
  </si>
  <si>
    <t>400</t>
  </si>
  <si>
    <t>Ежемесячная доплата к государственной пенсии лицам, ранее замещавшим муниципальные должности в органах муниципальной власти и управления (Социальное обеспечение и иные выплаты населению)</t>
  </si>
  <si>
    <t>300</t>
  </si>
  <si>
    <t>ЦСР</t>
  </si>
  <si>
    <t>ВР</t>
  </si>
  <si>
    <t>Рз</t>
  </si>
  <si>
    <t>ПР</t>
  </si>
  <si>
    <t>600</t>
  </si>
  <si>
    <t>Муниципальные программы Камешковского района</t>
  </si>
  <si>
    <t>700</t>
  </si>
  <si>
    <t>500</t>
  </si>
  <si>
    <t>Наименование</t>
  </si>
  <si>
    <t>10</t>
  </si>
  <si>
    <t>11</t>
  </si>
  <si>
    <t>12</t>
  </si>
  <si>
    <t>13</t>
  </si>
  <si>
    <t>14</t>
  </si>
  <si>
    <t>01</t>
  </si>
  <si>
    <t>03</t>
  </si>
  <si>
    <t>02</t>
  </si>
  <si>
    <t>04</t>
  </si>
  <si>
    <t>08</t>
  </si>
  <si>
    <t>05</t>
  </si>
  <si>
    <t>07</t>
  </si>
  <si>
    <t>09</t>
  </si>
  <si>
    <t>06</t>
  </si>
  <si>
    <t>100</t>
  </si>
  <si>
    <t>200</t>
  </si>
  <si>
    <t>800</t>
  </si>
  <si>
    <t>Контрольно-счетная комиссия Камешковского района</t>
  </si>
  <si>
    <t>Резервный фонд администрации района по ликвидации последствий чрезвычайных ситуаций в рамках непрограммных расходов органов исполнительной власти (Иные бюджетные ассигнования)</t>
  </si>
  <si>
    <t>Всего</t>
  </si>
  <si>
    <t>99 9 00 20660</t>
  </si>
  <si>
    <t>11 0 01</t>
  </si>
  <si>
    <t>11 0 01 20010</t>
  </si>
  <si>
    <t>Расходы на проведение Дня местного самоуправления (Закупка товаров, работ и услуг для обеспечения государственных (муниципальных) нужд)</t>
  </si>
  <si>
    <t>99 9 00 0И590</t>
  </si>
  <si>
    <t>Подпрограмма "Обеспечение жильем молодых семей Камешковского района"</t>
  </si>
  <si>
    <t>Основное мероприятие "Обеспечение жильем молодых семей"</t>
  </si>
  <si>
    <t>02 2</t>
  </si>
  <si>
    <t>Подпрограмма "Обеспечение жильем многодетных семей Камешковского района"</t>
  </si>
  <si>
    <t>02 4</t>
  </si>
  <si>
    <t>Основное мероприятие "Предоставление многодетным семьям социальных выплат на строительство индивидуального жилого дома"</t>
  </si>
  <si>
    <t>02 4 01</t>
  </si>
  <si>
    <t>Подпрограмма "Устойчивое развитие сельских территорий"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</si>
  <si>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</si>
  <si>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01 2</t>
  </si>
  <si>
    <t>01 2 01</t>
  </si>
  <si>
    <t>Предоставление гражданам, проживающим в сельской местности, субсидий на улучшение жилищных условий (Социальное обеспечение и иные выплаты населению)</t>
  </si>
  <si>
    <t>99 9 00 59300</t>
  </si>
  <si>
    <t>Основное мероприятие "Создание условий для реализации муниципальной программы"</t>
  </si>
  <si>
    <t>Осуществление деятельности отдела имущественных и земельных отношений администрации района</t>
  </si>
  <si>
    <t>Осуществление деятельности МКУ "Комитет по управлению имуществом Камешковского района"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</si>
  <si>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</si>
  <si>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Основное мероприятие "Управление муниципальным имуществом"   </t>
  </si>
  <si>
    <t>03 0 01</t>
  </si>
  <si>
    <t>03 0 04</t>
  </si>
  <si>
    <t>03 0 04 00110</t>
  </si>
  <si>
    <t>01 1 03</t>
  </si>
  <si>
    <t>02 2 01</t>
  </si>
  <si>
    <t>04 0 02</t>
  </si>
  <si>
    <t>12 0 01</t>
  </si>
  <si>
    <t>12 0 05</t>
  </si>
  <si>
    <t>91</t>
  </si>
  <si>
    <t>93</t>
  </si>
  <si>
    <t>99 9 00 20600</t>
  </si>
  <si>
    <t>Расходы на взносы в Ассоциацию муниципальных образований Владимирской области  (Иные бюджетные ассигнования)</t>
  </si>
  <si>
    <t>Расходы на обеспечение деятельности (оказание услуг) 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</si>
  <si>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 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</si>
  <si>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12 0 02</t>
  </si>
  <si>
    <t>Совет народных депутатов Камешковского района</t>
  </si>
  <si>
    <t xml:space="preserve">95 </t>
  </si>
  <si>
    <t>08 5 01</t>
  </si>
  <si>
    <t>Основное мероприятие "Проведение спортивно-массовых мероприятий согласно "Единому календарному плану спортивно-массовой работы в МО Камешковский район"</t>
  </si>
  <si>
    <t>09 1 01</t>
  </si>
  <si>
    <t>Основное мероприятие "Командирование ведущих спортсменов и команд района для участия в областных, всероссийских и международных мероприятиях"</t>
  </si>
  <si>
    <t>Расходы на проведение спортивно-массовых мероприятий (Закупка товаров, работ и услуг для обеспечения государственных (муниципальных) нужд)</t>
  </si>
  <si>
    <t>Расходы на проведение мероприятий  (Закупка товаров, работ и услуг для обеспечения государственных (муниципальных) нужд)</t>
  </si>
  <si>
    <t>09 2 01</t>
  </si>
  <si>
    <t>09 3 01</t>
  </si>
  <si>
    <t>Основное мероприятие "Расходы на обеспечение деятельности (оказание услуг) МСУ стадион "Труд"</t>
  </si>
  <si>
    <t>09 2 02</t>
  </si>
  <si>
    <t>04 0 01</t>
  </si>
  <si>
    <t>99 9 00 70150</t>
  </si>
  <si>
    <t>99 9 00 10150</t>
  </si>
  <si>
    <t>Расходы на обеспечение деятельности (оказание услуг)  муниципальных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</si>
  <si>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(Иные бюджетные ассигнования)</t>
  </si>
  <si>
    <t>Расходы на обеспечение деятельности (оказание услуг) муниципальных учреждений   (Закупка товаров, работ и услуг для обеспечения государственных (муниципальных) нужд)</t>
  </si>
  <si>
    <t>Резервный фонд администрации района по предупреждению чрезвычайных ситуаций (Иные бюджетные ассигнования)</t>
  </si>
  <si>
    <t>99 9 00 21100</t>
  </si>
  <si>
    <t>99 9 00 21110</t>
  </si>
  <si>
    <t>99 9 00 20720</t>
  </si>
  <si>
    <t>99 9 00 80010</t>
  </si>
  <si>
    <t>99 9 00 09590</t>
  </si>
  <si>
    <t>99 9 00 20770</t>
  </si>
  <si>
    <t>99 9 00 07590</t>
  </si>
  <si>
    <t>13 1</t>
  </si>
  <si>
    <t>Расходы на обеспечение деятельности (оказание услуг) детских дошкольных учреждений   (Предоставление субсидий бюджетным, автономным учреждениям и иным некоммерческим организациям)</t>
  </si>
  <si>
    <t>13 2</t>
  </si>
  <si>
    <t>Подпрограмма "Культура и искусство"</t>
  </si>
  <si>
    <t>08 2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</si>
  <si>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</si>
  <si>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Подпрограмма "Наследие"</t>
  </si>
  <si>
    <t>08 1</t>
  </si>
  <si>
    <t>Подпрограмма "Развитие библиотечного дела"</t>
  </si>
  <si>
    <t>08 3</t>
  </si>
  <si>
    <t>Подпрограмма "Развитие туризма"</t>
  </si>
  <si>
    <t>08 4</t>
  </si>
  <si>
    <t>07 0 01</t>
  </si>
  <si>
    <t>07 0 02</t>
  </si>
  <si>
    <t>Подпрограмма "Обеспечение условий реализации Программы"</t>
  </si>
  <si>
    <t>08 5</t>
  </si>
  <si>
    <t xml:space="preserve">08 </t>
  </si>
  <si>
    <t xml:space="preserve">04 </t>
  </si>
  <si>
    <t>Подпрограмма "Развитие физической культуры и массового спорта"</t>
  </si>
  <si>
    <t>09 1</t>
  </si>
  <si>
    <t>Подпрограмма "Развитие спорта и системы подготовки спортивного резерва"</t>
  </si>
  <si>
    <t>09 2</t>
  </si>
  <si>
    <t>Подпрограмма "Создание условий для занятий физической культурой и спортом"</t>
  </si>
  <si>
    <t>09 3</t>
  </si>
  <si>
    <t>Расходы на обеспечение деятельности (оказание услуг) муниципальных учреждений годы" 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</si>
  <si>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13 2 01</t>
  </si>
  <si>
    <t>Основное мероприятие "Обеспечение качества и безопасности питания детей"</t>
  </si>
  <si>
    <t>13 2 03</t>
  </si>
  <si>
    <t>01 1 03 20040</t>
  </si>
  <si>
    <t>01 2 01 10181</t>
  </si>
  <si>
    <t>02 4 01 10810</t>
  </si>
  <si>
    <t>03 0 04 0К590</t>
  </si>
  <si>
    <t>03 0 01 20150</t>
  </si>
  <si>
    <t>03 0 02 20160</t>
  </si>
  <si>
    <t>04 0 01 60020</t>
  </si>
  <si>
    <t>04 0 02 10030</t>
  </si>
  <si>
    <t>08 1 01 0М590</t>
  </si>
  <si>
    <t>08 3 01 0Б590</t>
  </si>
  <si>
    <t>09 1 01 20810</t>
  </si>
  <si>
    <t>09 2 01 20820</t>
  </si>
  <si>
    <t>09 3 01 20830</t>
  </si>
  <si>
    <t>13 3 02 04590</t>
  </si>
  <si>
    <t>99 9 00 20050</t>
  </si>
  <si>
    <t>99 9 00 70860</t>
  </si>
  <si>
    <t>Основное мероприятие "Создание условий для функционирования муниципального казенного учреждения "Методический центр" Камешковского района</t>
  </si>
  <si>
    <t>06 1 03 70020</t>
  </si>
  <si>
    <t>Расходы на обеспечение функций административной комиссии (Закупка товаров, работ и услуг для обеспечения государственных (муниципальных) нужд)</t>
  </si>
  <si>
    <t>06 1</t>
  </si>
  <si>
    <t>Подпрограмма "Обеспечение общественного порядка и профилактика правонарушений в Камешковском районе"</t>
  </si>
  <si>
    <t>Расходы на обеспечение функций контрольно-счетной комиссии 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</si>
  <si>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 ми фондами)</t>
  </si>
  <si>
    <t>Расходы на обеспечение функций муниципальных органов (Иные бюджетные ассигнования)</t>
  </si>
  <si>
    <t>Расходы на выплаты по оплате труда работников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</si>
  <si>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 (Предоставление субсидий бюджетным, автономным учреждениям и иным некоммерческим организациям)</t>
  </si>
  <si>
    <t>09 2 03</t>
  </si>
  <si>
    <t>09 2 03 СШ590</t>
  </si>
  <si>
    <t>Расходы на обеспечение деятельности (оказание услуг) муниципальных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</si>
  <si>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Оценка рыночной стоимости, права собственности (аренды), размера годовой арендной платы объектов недвижимости, находящихся в муниципальной собственности для нужд муниципального образования Камешковский район (Закупка товаров, работ и услуг для обеспечения государственных (муниципальных) нужд)</t>
  </si>
  <si>
    <t>Основное мероприятие "Получение субвенции на реализацию отдельных государственных полномочий по вопросам административного законодательства (содержание административной комиссии)"</t>
  </si>
  <si>
    <t>Расходы на проведение мероприятий 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</t>
  </si>
  <si>
    <t>Софинансирование расходных обязательств муниципальных образований, возникающих при доведении средней заработной платы педагогических работников муниципальных образовательных организаций дополнительного образования детей до уровня, установленного Указом Президента Российской Федерации от 1 июня 2012 года № 761 за счет субсидии из областного бюджета  (Предоставление субсидий бюджетным, автотномным учреждениям и иным некоммерческим организациям)</t>
  </si>
  <si>
    <t>Подпрограмма "Противодействие терроризму и экстремизму в Камешковском районе"</t>
  </si>
  <si>
    <t>06 2</t>
  </si>
  <si>
    <t>Основное мероприятие "Организационно-технические мероприятия по повышению уровня защищенности объектов, наиболее привлекательных для совершения террористических актов, проявлений экстремизма"</t>
  </si>
  <si>
    <t>06 2 02</t>
  </si>
  <si>
    <t>06 2 02 20230</t>
  </si>
  <si>
    <t>02 5 01 20080</t>
  </si>
  <si>
    <t>02 4 01 70810</t>
  </si>
  <si>
    <t>99 9 00 0Ф590</t>
  </si>
  <si>
    <t>13 3 01 00511</t>
  </si>
  <si>
    <t>14 0 01</t>
  </si>
  <si>
    <t>93 1 00 00190</t>
  </si>
  <si>
    <t xml:space="preserve">подразделам классификации расходов бюджета муниципального образования  </t>
  </si>
  <si>
    <t xml:space="preserve">и непрограммным направлениям деятельности), группам видов расходов, разделам, </t>
  </si>
  <si>
    <t>Подпрограмма "Обеспечение территории Камешковского района документацией для осуществления градостроительной деятельности"</t>
  </si>
  <si>
    <t>Основное мероприятие "Организация бесплатного проезда на автомобильном транспорте общего пользования по муниципальным маршрутам регулярных перевозок в пригородном сообщении на территории Камешковского района обучающихся в общеобразовательных учреждениях района"</t>
  </si>
  <si>
    <t>Основное мероприятие "Организация льготного проезда на автомобильном транспорте общего пользования пригородного сообщения (кроме такси) обучающихся в ГБПОУ ВО "Ковровский колледж сервиса и технологий" г.Камешково, проживающих на территории Камешковского района"</t>
  </si>
  <si>
    <t>Организация льготного проезда на автомобильном транспорте ощего пользования пригородного сообщения (кроме такси) обучающихся в ГБПОУ ВО "Ковровский колледж сервиса и технологий" г.Камешково, проживающих на территории Камешковского района (Социальное обеспечение и иные выплаты населению)</t>
  </si>
  <si>
    <t>04 0 03</t>
  </si>
  <si>
    <t>04 0 03 10040</t>
  </si>
  <si>
    <t>Основное мероприятие "Государственные полномочия по составлению (изменению) списков кандидатов в присяжные заседатели судов общей юрисдикции в РФ"</t>
  </si>
  <si>
    <t>Расходы на 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обеспечения  государственных (муниципальных) нужд)</t>
  </si>
  <si>
    <t>06 1 04</t>
  </si>
  <si>
    <t>06 1 04 51200</t>
  </si>
  <si>
    <t>Основное мероприятие "Поддержка молодежных и детских общественных объединений"</t>
  </si>
  <si>
    <t>Расходы на проведение мероприятий по поддержке молодежных и детских общественных объединений (Закупка товаров, работ и услуг для государственных (муниципальных) нужд)</t>
  </si>
  <si>
    <t>Основное мероприятие "Гражданско-патриотическое и духовно-нравственное воспитание молодежи"</t>
  </si>
  <si>
    <t>Расходы на проведение мероприятий по гражданско-патриотическому и духовно-нравственному воспитанию молодежи (Закупка товаров, работ и услуг для государственных (муниципальных) нужд)</t>
  </si>
  <si>
    <t>Основное мероприятие "Формирование здорового образа жизни, профилактика правонарушений и негативных проявлений в молодежной среде"</t>
  </si>
  <si>
    <t>Расходы на проведение мероприятий по формированию здорового образа жизни, профилактике правонарушений и негативных проявлений в молодежной среде (Закупка товаров, работ и услуг для государственных (муниципальных) нужд)</t>
  </si>
  <si>
    <t>Основное мероприятие "Поддержка талантливой молодежи"</t>
  </si>
  <si>
    <t>Расходы по поддержке талантливой молодежи (Закупка товаров, работ и услуг для государственных (муниципальных) нужд)</t>
  </si>
  <si>
    <t>Основное мероприятие "Укрепление института молодой семьи"</t>
  </si>
  <si>
    <t>Расходы на проведение мероприятий по укреплению института молодой семьи (Закупка товаров, работ и услуг для государственных (муниципальных) нужд)</t>
  </si>
  <si>
    <t>07 0 01 20751</t>
  </si>
  <si>
    <t>07 0 02 20752</t>
  </si>
  <si>
    <t>07 0 03 20753</t>
  </si>
  <si>
    <t>07 0 04</t>
  </si>
  <si>
    <t>07 0 04 20754</t>
  </si>
  <si>
    <t>07 0 05</t>
  </si>
  <si>
    <t>07 0 05 20755</t>
  </si>
  <si>
    <t>07 0 06</t>
  </si>
  <si>
    <t>07 0 06 20756</t>
  </si>
  <si>
    <t>07 0 07</t>
  </si>
  <si>
    <t>07 0 07 20757</t>
  </si>
  <si>
    <t>Основное мероприятие "Диспансеризация муниципальных служащих администрации Камешковского района"</t>
  </si>
  <si>
    <t>Расходы на проведение диспансеризации муниципальных служащих администрации Камешковского района (Закупка товаров, работ и услуг для обеспечения государственных (муниципальных) нужд)</t>
  </si>
  <si>
    <t>11 0 04</t>
  </si>
  <si>
    <t>11 0 04 20040</t>
  </si>
  <si>
    <t xml:space="preserve">Основное мероприятие "Оснащение техническими средствами обучения, оборудованием и учебно-методическими материалами детских автогородков" </t>
  </si>
  <si>
    <t>Оснащение техническими средствами обучения, оборудованием и учебно-методическими материалами детских автогородков за счет субсидии из областного бюджета (Предоставление субсидий на иные цели бюджетным, автономным учреждениям и иным некоммерческим организациям)</t>
  </si>
  <si>
    <t>Муниципальная программа "Создание новых мест в системе общего образования Камешковского района на 2016-2025 годы"</t>
  </si>
  <si>
    <t>Основное мероприятие "Строительство  новой ОО в г.Камешково"</t>
  </si>
  <si>
    <t>Строительство школы в г.Камешково за счет субсидии из областного бюджета  (Капитальные вложения в объекты государственной (муниципальной) собственности)</t>
  </si>
  <si>
    <t>15</t>
  </si>
  <si>
    <t>99 9 00 10010</t>
  </si>
  <si>
    <t>Оказание других видов социальной помощи населению  (Социальное обеспечение и иные выплаты населению)</t>
  </si>
  <si>
    <t>99 9 00 10020</t>
  </si>
  <si>
    <t>99 9 00 08590</t>
  </si>
  <si>
    <t>Основное мероприятие "Расходы на обеспечение деятельности (оказание услуг) футбольного клуба "Ютекс"</t>
  </si>
  <si>
    <t>91 9 00 00190</t>
  </si>
  <si>
    <t>02 2 01 L4970</t>
  </si>
  <si>
    <t>Расходы по поддержке талантливой молодежи (Социальное обеспечение и иные выплаты населению)</t>
  </si>
  <si>
    <t>02 5</t>
  </si>
  <si>
    <t>02 5 01</t>
  </si>
  <si>
    <t>Организация бесплатного проезда на автомобильном транспорте общего пользования по муниципальным маршрутам регулярных перевозок в пригородном сообщении на территории Камешковского района обучающихся в общеобразовательных учреждениях района  (Социальное обеспечение и иные выплаты населению)</t>
  </si>
  <si>
    <t>Организация физической охраны здания администрации района (Закупка товаров, работ и услуг для обеспечения государственных (муниципальных) нужд)</t>
  </si>
  <si>
    <t>Организация и проведение районных конкурсов и мероприятий  (Закупка товаров, работ и услуг для государственных (муниципальных) нужд)</t>
  </si>
  <si>
    <t>Расходы на обеспечение функций контрольно-счетной комиссии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</si>
  <si>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работников контрольно-счетной комиссии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</si>
  <si>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работников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</si>
  <si>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</si>
  <si>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работников административной комиссии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</si>
  <si>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</si>
  <si>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по оплате труда руководителя контрольно-счетной комиссии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</si>
  <si>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руководителя контрольно-счетной комиссии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</si>
  <si>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0У590</t>
  </si>
  <si>
    <t>99 9 00 80101</t>
  </si>
  <si>
    <t>99 9 00 0Б590</t>
  </si>
  <si>
    <t>15 0 E1 55201</t>
  </si>
  <si>
    <t>15 0 E1</t>
  </si>
  <si>
    <t>Строительство школы в г.Камешково за счет средств бюджета района (Капитальные вложения в объекты государственной (муниципальной) собственности)</t>
  </si>
  <si>
    <t>Оснащение техническими средствами обучения, оборудованием и учебно-методическими материалами детских автогородков за счет средств бюджета района(Предоставление субсидий на иные цели бюджетным, автономным учреждениям и иным некоммерческим организациям)</t>
  </si>
  <si>
    <t>Основное мероприятие "Выполнение работ, связанных с осуществлением регулярных перевозок пассажиров по регулируемым тарифам автомобильным транспортом по муниципальным маршрутам в пригородном сообщении на территории Камешковского района"</t>
  </si>
  <si>
    <t>Выполнение работ, связанных с осуществлением регулярных перевозок пассажиров по регулируемым тарифам автомобильным транспортом по муниципальным маршрутам в пригородном сообщении на территории Камешковского района"  (Закупка товаров, работ и услуг для обеспечения государственных (муниципальных) нужд)</t>
  </si>
  <si>
    <t>15 0 E1 55203</t>
  </si>
  <si>
    <t>Строительство школы в г.Камешково за счет субсидии из федерального бюджета  (Капитальные вложения в объекты государственной (муниципальной) собственности)</t>
  </si>
  <si>
    <t>15 0 E1 5520D</t>
  </si>
  <si>
    <t>13 2 02 71470</t>
  </si>
  <si>
    <t>14 0 07 71360</t>
  </si>
  <si>
    <t>99 9 00 40182</t>
  </si>
  <si>
    <t>99 9 00 71860</t>
  </si>
  <si>
    <t>Строительство школы в г.Камешково за счет средсто бюджета района  (Капитальные вложения в объекты государственной (муниципальной) собственности)</t>
  </si>
  <si>
    <t>Иные выплаты за исключением фонда оплаты труда учреждений, лицам, привлекаемым согласно законодательству для выполнения отдельных полномочий</t>
  </si>
  <si>
    <t>Подпрограмма "Развитие дошкольного, общего и дополнительного образования"</t>
  </si>
  <si>
    <t>Подпрограмма "Обеспечение защиты прав и интересов детей-сирот и детей, оставшихся без попечения родителей"</t>
  </si>
  <si>
    <t>Основное мероприятие "Социальная поддержка детей-сирот и детей, оставшихся без попечения родителей"</t>
  </si>
  <si>
    <t>Приобретение благоустроенного жилья для детей-сирот и детей, оставшихся без попечения родителей, лиц из их числа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</si>
  <si>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13 2 01 71420</t>
  </si>
  <si>
    <t>Основное мероприятие "Проектирование, строительство, реконструкция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и в населенных пунктах, а также их капитальный ремонт и ремонт"</t>
  </si>
  <si>
    <t xml:space="preserve"> счет средств областного бюджета</t>
  </si>
  <si>
    <t>за счет средств бюджета района</t>
  </si>
  <si>
    <t>Основное мероприятие "Региональный проект "Современная школа" национального проекта "Образование"</t>
  </si>
  <si>
    <t>17</t>
  </si>
  <si>
    <t>17 0 01</t>
  </si>
  <si>
    <t>17 0 01 00000</t>
  </si>
  <si>
    <t>17 0 01 71150</t>
  </si>
  <si>
    <t>17 0 01 41150</t>
  </si>
  <si>
    <t>Основное мероприятие "Дорожная деятельность в отношении автомобильных дорог общего пользования местного значения"</t>
  </si>
  <si>
    <t>Основное мероприятие "Мероприятия на осуществление полномочий в рамках организации безопасного дорожного движения на автомобильных дорогах общего пользования местного значения Камешковского района"</t>
  </si>
  <si>
    <t>Мероприятия по осуществлению полномочий в рамках организации безопасного дорожного движения на автомобильных дорагах общего пользования местного значения Камешковского района</t>
  </si>
  <si>
    <t>17 0 02</t>
  </si>
  <si>
    <t>17 0 03</t>
  </si>
  <si>
    <t>17 0 03 20780</t>
  </si>
  <si>
    <t>13 1 R3</t>
  </si>
  <si>
    <t>13 1 R3 7136S</t>
  </si>
  <si>
    <t>Муниципальная программа Камешковского района "Развитие образования"</t>
  </si>
  <si>
    <t>13 1 03 71830</t>
  </si>
  <si>
    <t>13 1 03 0Д590</t>
  </si>
  <si>
    <t>13 1 06</t>
  </si>
  <si>
    <t>13 1 06 70590</t>
  </si>
  <si>
    <t>Основное мероприятие "Развитие системы общего образования"</t>
  </si>
  <si>
    <t>13 1 04 71830</t>
  </si>
  <si>
    <t>13 1 04</t>
  </si>
  <si>
    <t>13 1 04 0Ш590</t>
  </si>
  <si>
    <t>13 1 04 0П590</t>
  </si>
  <si>
    <t>Основное мероприятие "организация проведения государственной итоговой аттестации"</t>
  </si>
  <si>
    <t xml:space="preserve">Оснащение пунктов проведения экзаменов системами видеонаблюдения при проведении государственной итоговой аттестации по образовательным программам среднего образования за счет средств областного бюджета </t>
  </si>
  <si>
    <t>13 3 01 70960</t>
  </si>
  <si>
    <t>Основное мероприятие  "Отдых и оздоровление детей"</t>
  </si>
  <si>
    <t>13 1 01</t>
  </si>
  <si>
    <t>13 1 01 71470</t>
  </si>
  <si>
    <t>13 1 01 00501</t>
  </si>
  <si>
    <t>Основное мероприятие "Развитие системы дополнительного образования"</t>
  </si>
  <si>
    <t>13 1 05</t>
  </si>
  <si>
    <t>13 1 05 71470</t>
  </si>
  <si>
    <t>13 1 05 0Л590</t>
  </si>
  <si>
    <t>13 1 05 Л0500</t>
  </si>
  <si>
    <t>Подпрограмма "Сопровождение реализации муниципальной программы"</t>
  </si>
  <si>
    <t>13 4</t>
  </si>
  <si>
    <t>Основное мероприятие "Обеспечение деятельности организаций, осуществляющих реализацию программы"</t>
  </si>
  <si>
    <t>13 4 01</t>
  </si>
  <si>
    <t>13 4 01 00110</t>
  </si>
  <si>
    <t>13 1 07 70540</t>
  </si>
  <si>
    <t>13 1 07 70560</t>
  </si>
  <si>
    <t>13 2 01 70650</t>
  </si>
  <si>
    <t>13 4 01 70070</t>
  </si>
  <si>
    <t>13 4 01 0Ц590</t>
  </si>
  <si>
    <t>13 1 02 00511</t>
  </si>
  <si>
    <t>13 4 01 04590</t>
  </si>
  <si>
    <t>99 9 00 20730</t>
  </si>
  <si>
    <t>17 0 02 72460</t>
  </si>
  <si>
    <t>13 1 04 53031</t>
  </si>
  <si>
    <t>Ремонт участка автомобильных дорог в д. Новая Быковка участок №4</t>
  </si>
  <si>
    <t>Строительство участка автомобильных дорог в д. Новая Быковка участок №4</t>
  </si>
  <si>
    <t>17 0 02 40184</t>
  </si>
  <si>
    <t>17 0 02 70690</t>
  </si>
  <si>
    <t>02 3</t>
  </si>
  <si>
    <t>Основное  мероприятие "Предоставление  государственной поддержки гражданам Камешковского района, перед которыми государство имеет обязательство по жилым помещениям в соответствии с законодательством"</t>
  </si>
  <si>
    <t>02 3 01</t>
  </si>
  <si>
    <t>02 3 01 51350</t>
  </si>
  <si>
    <t>Основное мероприятие "Мероприятия по строительству, реконструкции и модернизации систем водоснабжения"</t>
  </si>
  <si>
    <t>16 0 02</t>
  </si>
  <si>
    <t>09 2 P5 5229S</t>
  </si>
  <si>
    <t>13 1 04 71680</t>
  </si>
  <si>
    <t>13 1 01 00502</t>
  </si>
  <si>
    <t>08 2 02 ШИ091</t>
  </si>
  <si>
    <t>08 2 02 70390</t>
  </si>
  <si>
    <t>08 1 01 0М091</t>
  </si>
  <si>
    <t>08 1 01 70390</t>
  </si>
  <si>
    <t>08 2 01 ДК091</t>
  </si>
  <si>
    <t>08 2 01 70390</t>
  </si>
  <si>
    <t>Подпрограмма "Развитие и модернизация материально-технической базы учреждений культуры Камешковского района"</t>
  </si>
  <si>
    <t>Мероприятия по укреплению материально-технической баз муниципальных учреждений культуры (Предоставление  субсидий бюджетным, автономным учреждениям и иным некоммерческим организациям)</t>
  </si>
  <si>
    <t>08 4 02</t>
  </si>
  <si>
    <t>08 3 01 70390</t>
  </si>
  <si>
    <t>08 4 01 71890</t>
  </si>
  <si>
    <t>08 5 01 20080</t>
  </si>
  <si>
    <t>08 6</t>
  </si>
  <si>
    <t>08 6 01</t>
  </si>
  <si>
    <t>08 6 02</t>
  </si>
  <si>
    <t>08 6 02 08590</t>
  </si>
  <si>
    <t>99 9 00 80091</t>
  </si>
  <si>
    <t>тыс. рублей</t>
  </si>
  <si>
    <t>08 3 01 71960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</si>
  <si>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</si>
  <si>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Основное мероприятие "Мероприятия в области связи и оповещения" </t>
  </si>
  <si>
    <t>Создание и развитие комплексной системы экстренного оповещения населения (КСЭОН) (Закупка товаров, работ и услуг для обеспечения государственных (муниципальных) нужд)</t>
  </si>
  <si>
    <t>12 0 01 20111</t>
  </si>
  <si>
    <t>Основное мероприятие "Мероприятия в области развития гражданской обороны"</t>
  </si>
  <si>
    <t>Повышение объемов создаваемых в целях гражданской обороны запасов материально-технических, продовольственных, медицинских и иных средств (Закупка товаров, работ и услуг для обеспечения государственных (муниципальных) нужд)</t>
  </si>
  <si>
    <t>12 0 02 20123</t>
  </si>
  <si>
    <t>Основное мероприятие "Мероприятия в области защиты населения и территорий"</t>
  </si>
  <si>
    <t>Обучение (повышение квалификации) доолжностных лиц и специалистов в области ГО и предупреждения ЧС в соответствии с регистром подготовки ГБОУ ДО ВО "УМЦ по ГОЧС Владимирской области (Закупка товаров, работ и услуг для обеспечения государственных (муниципальных) нужд)</t>
  </si>
  <si>
    <t xml:space="preserve">12 0 03 21133 </t>
  </si>
  <si>
    <t xml:space="preserve">12 0 03 </t>
  </si>
  <si>
    <t>Основное мероприятие "Мероприятия в области обеспечения безопасности людей на водных объектах"</t>
  </si>
  <si>
    <t>Оборудование мест массового отдых людей на водных объектах (Закупка товаров, работ и услуг для обеспечения государственных (муниципальных) нужд)</t>
  </si>
  <si>
    <t>12 0 05 21151</t>
  </si>
  <si>
    <t>Приобретение спсательного и иного имущества для создания муниципальных  спасательных постов (Закупка товаров, работ и услуг для обеспечения государственных (муниципальных) нужд)</t>
  </si>
  <si>
    <t>12 0 05 21153</t>
  </si>
  <si>
    <t>Приобретение и выставление разрешающих (запрещающих) знаков на водных объектах (Закупка товаров, работ и услуг для обеспечения государственных (муниципальных) нужд)</t>
  </si>
  <si>
    <t>12 0 05 21154</t>
  </si>
  <si>
    <t>Поддержание в готовности к применению (эксплуатационное техническое обслуживание) местной автоматизированной системы централизованного оповещения населения и КСЭОН (Закупка товаров, работ и услуг для обеспечения государственных (муниципальных) нужд)</t>
  </si>
  <si>
    <t>12 0 01 20114</t>
  </si>
  <si>
    <t>12 0 03 03590</t>
  </si>
  <si>
    <t>12 0 03 04590</t>
  </si>
  <si>
    <t>Обеспечение компенсации части родительской платы за присмотр и уход за детьми в образовательных организациях , реализующие образовательные программы дошкольного образования за счет средств областного бюджета (Социальное обеспечение и иные выплаты населению)</t>
  </si>
  <si>
    <t>Предоставление государственных гарантий и мер социальной поддержки детям-сиротам, детям, оставшихся без попечения родителей, проживающих в замещающих семьях за счет средств областного бюджета (Социальное обеспечение и иные выплаты населению)</t>
  </si>
  <si>
    <t>Основное мероприятия "Предоставление мер социальной поддержки работникам образования"</t>
  </si>
  <si>
    <t>Предоставление компенсации расходов на оплату жилых помещений, отопления и освещения  педагогическим работникам, а также компенсация по оплате за содержание и ремонт жилья, услуг теплоснабжения (отопления) и электроснабжения другим категорим специалистов, работающих в общеобразовательных организациях, расположенных в сельских населенных пунктах (поселках городского типа),  отдельным категориям граждан в сфере образования за счет средств областного бюджета (Закупка товаров, работ и услуг для государственных (муниципальных) нужд)</t>
  </si>
  <si>
    <t>Предоставление компенсации расходов на оплату жилых помещений, отопления и освещения  педагогическим работникам, а также компенсация по оплате за содержание и ремонт жилья, услуг теплоснабжения (отопления) и электроснабжения другим категорим специалистов, работающих в общеобразовательных организациях, расположенных в сельских населенных пунктах (поселках городского типа),  отдельным категориям граждан в сфере образования за счет средств областного бюджета (Расходы на выплаты персоналу в целях обеспечения выполнения функций государственными (муниципальными органами, казенными учреждениями, органами управления государственными внебюджетными фондами)</t>
  </si>
  <si>
    <t>Предоставление компенсации расходов на оплату жилых помещений, отопления и освещения  педагогическим работникам, а также компенсация по оплате за содержание и ремонт жилья, услуг теплоснабжения (отопления) и электроснабжения другим категорим специалистов, работающих в общеобразовательных организациях, расположенных в сельских населенных пунктах (поселках городского типа),  отдельным категориям граждан в сфере образования за счет средств областного бюджета (Социальное обеспечение и иные выплаты населению)</t>
  </si>
  <si>
    <t>Основное мероприятие "Региональный проект" "Цифровая образовательная среда"</t>
  </si>
  <si>
    <t>Ежемесячное денежное вознаграждение за классное руководство педагогическим работникам муниципальных общеобразовательных учреждений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</si>
  <si>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питанием обучающихся 5-11 классов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</si>
  <si>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</si>
  <si>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учреждений по организации отдыха и оздоровлению детей (Предоставление субсидий бюджетным, автономным учреждениям и иным некоммерческим организациям)</t>
  </si>
  <si>
    <t>за счет средств областного бюджета</t>
  </si>
  <si>
    <t>17 0 02 00000</t>
  </si>
  <si>
    <t>Мероприятия по пропаганде передового опыта в сельскохозяйственных организациях" (Закупка товаров, работ и услуг для обеспечения государственных (муниципальных) нужд)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</si>
  <si>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 областного бюджета (Социальное обеспечение и иные выплаты населению)</t>
  </si>
  <si>
    <t>Основное мероприятие "Содействие социальному становлению, культурному, духовному и физическому развитию молодежи, реализации ее общественно-полезных инициатив"</t>
  </si>
  <si>
    <t>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07 мая 2012 года № 597, от 01 июня 2012 года № 761 за счет средств областного бюджета  (Предоставление  субсидий бюджетным, автономным учреждениям и иным некоммерческим организациям)</t>
  </si>
  <si>
    <t>Частичная компенсация расходов в связи с увеличением минимального размера оплаты труда за счет средств областного бюджета (Предоставление субсидий бюджетным, автономным учреждениям и иным некоммерческим организациям)</t>
  </si>
  <si>
    <t>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организаций дополнительного образования детей в сфере культуры за счет средств областного бюджета (Социальное обеспечение и иные выплаты населению)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</si>
  <si>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</si>
  <si>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счет средств областного бюджета (Предоставление субсидий бюджетным, автономным учреждениям и некоммерческим организациям)</t>
  </si>
  <si>
    <t>Софинансирование расходных обязательств муниципальных образований, возникающих при доведении средней заработной платы педагогических работников муниципальных рбразовательных организаций дополнительного образования детей до уровня,установленного Указом Президента РФ от 1 июня 2012 № 761 за счет средств областного бюджета (Предоставление субсидий бюджетным, автономным учреждениям и иным некоммерческим организациям)</t>
  </si>
  <si>
    <t>Обеспечение компенсации части родительской платы за присмотр и уход за детьми в образовательных организациях, реализующие образовательные программы дошкольного образования за счет средств областного бюджета (Закупка товаров, работ и услуг для государственных (муниципальных) нужд)</t>
  </si>
  <si>
    <t xml:space="preserve">Содержание объектов спортивной инфраструктуры муниципальной собственности для занятия физической культурой и спортом  (Предоставление субсидий бюджетным, автономным учреждениям и иным некоммерческим организациям) </t>
  </si>
  <si>
    <t>Техническое обслуживание газового оборудования по объекту Школа на 675 мест (Закупка товаров, работ и услуг для обеспечения государственных (муниципальных) нужд)</t>
  </si>
  <si>
    <t>13 1 01 Л0500</t>
  </si>
  <si>
    <t>Глава муниципального образования</t>
  </si>
  <si>
    <t>Расходы на выплаты по оплате труда главы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</si>
  <si>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90</t>
  </si>
  <si>
    <t>90 9 00 00110</t>
  </si>
  <si>
    <t>13 1 04 L3041</t>
  </si>
  <si>
    <t>Расходы на исполнение судебных решений и мировых соглашений по возмещению вреда, причиненного в результате незаконных действий (бездействий) органов местного самоуправления либо должностных лиц этих органов, а также в результате деятельности казенных учреждений (Иные бюджетные ассигнования)</t>
  </si>
  <si>
    <t>16 0 F5 52430</t>
  </si>
  <si>
    <t>2024 год</t>
  </si>
  <si>
    <t>Основное мероприятие " Совершенствование пожарной безопасности"</t>
  </si>
  <si>
    <t>12 0 04</t>
  </si>
  <si>
    <t>12 0 04 20141</t>
  </si>
  <si>
    <t>13 1 03 71470</t>
  </si>
  <si>
    <t>13 1 04 71470</t>
  </si>
  <si>
    <t>за счет средств федерального бюджета</t>
  </si>
  <si>
    <t xml:space="preserve">Культурно-экскурсионное обслуживание в каникулярный период органеизованных групп детей за счет средств областного бюджета   (Предоставление субсидий на иные цели бюджетным, автономным учреждениям и иным некоммерческим организациям) </t>
  </si>
  <si>
    <t>13 1 01 00510</t>
  </si>
  <si>
    <t>13 1 Е4</t>
  </si>
  <si>
    <t xml:space="preserve">13 1 07 </t>
  </si>
  <si>
    <t xml:space="preserve">Основное мероприятие  "Оказание психолого-педагогической и социальной поддержки семьям с детьми" </t>
  </si>
  <si>
    <t>Основное мероприятие "Обеспечение профилактики детского дорожного-транспортного травматизма"</t>
  </si>
  <si>
    <t>Муниципальная программа "Развитие культуры и туризма Камешковского района на 2021-2024 годы"</t>
  </si>
  <si>
    <t>Муниципальная программа "Модернизация объектов коммунальной инфраструктуры на территории Камешковского района на 2019-2024 годы"</t>
  </si>
  <si>
    <t>03 0 04 00190</t>
  </si>
  <si>
    <t>Расходы на проведение мероприятий по содействию социальному становлению, культурному, духовному и физическому развитию молодежи, реализации ее общественно-полезных инициатив (Социальное обеспечение и иные выплаты населению)</t>
  </si>
  <si>
    <t>19</t>
  </si>
  <si>
    <t>Основное мероприятие "Разработка проектно-сметной документации на газификацию населенных пунктов"</t>
  </si>
  <si>
    <t>19 0 01</t>
  </si>
  <si>
    <t>Проведение проектно-изыскательских работ, получение положительного заключения госудрственной экспертизы на строительство газовых сетей в населенных пунктах (Капитальные вложения в объекты государственной (муниципальной) собственности)</t>
  </si>
  <si>
    <t>Основное мероприятие "Развитие газификации в населенных пунктах Камешковского района Владимирской области"</t>
  </si>
  <si>
    <t>19 0 02</t>
  </si>
  <si>
    <t>19 0 02 00000</t>
  </si>
  <si>
    <t>19 0 01 401 82</t>
  </si>
  <si>
    <t>19 0 02 72080</t>
  </si>
  <si>
    <t>19 0 02 40182</t>
  </si>
  <si>
    <t>за  счет средств областного бюджета</t>
  </si>
  <si>
    <t xml:space="preserve">17 0 01 R3720 </t>
  </si>
  <si>
    <t>Техническая инвентаризация, проектирование, текущий ремонт и содержание автодорог за счет средств бюджета района (Закупка товаров, работ, услуг для обеспечения государственных (муниципальных) нужд)</t>
  </si>
  <si>
    <t>Подпрограмма "Создание условий для обеспечения дотупным и комфортным жильем отдельных категорий граждан Камешковского района, установленных законодательством"</t>
  </si>
  <si>
    <t>Предоставление молодым семьям социальных выплат на приобретение (строительство) жилья  (Социальное обеспечение и иные выплаты населению)</t>
  </si>
  <si>
    <t>02 4 01 00000</t>
  </si>
  <si>
    <t>Основное мероприятие "Разработка документации по планировке территорий, описание границ, территориальных зон, границ населенных пунктов, внесение изменений в документы территориального планирования, внесение изменений в правила землепользования и застройки"</t>
  </si>
  <si>
    <t xml:space="preserve">Основное мероприятие "Распоряжение муниципальным имуществом"   </t>
  </si>
  <si>
    <t>Мероприятия по укреплению материально-технической базы муниципальных библиотек (Предоставление  субсидий бюджетным, автономным учреждениям и иным некоммерческим организациям)</t>
  </si>
  <si>
    <t>Основное мероприятие  "Бухгалтерское обслуживание учреждений культуры"</t>
  </si>
  <si>
    <t>Содержание объектов спортивной инфраструктуры муниципальной собственности для занятия физической культурой и спортом за счет средств областного бюджета (Предоставление субсидий бюджетным, автономным учреждениям и иным некоммерческим организациям)</t>
  </si>
  <si>
    <t>Приведение муниципальных учреждений спортивной подготовки в нормативное состояние  (Предоставление субсидий бюджетным, автономным учреждениям и иным некоммерческим организациям)</t>
  </si>
  <si>
    <t>Основное мероприятие "Приведение муниципальныъ учреждений спортивной подготовки в нормативное состояние"</t>
  </si>
  <si>
    <t>09 2 P5</t>
  </si>
  <si>
    <t>12 0 03</t>
  </si>
  <si>
    <t>Развитие подразделений добровольной пожарной охраны для участия в профилактике и тушении техногенных пожаров на территории и за границами населенных пунктов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</si>
  <si>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общего пользования (Закупка товаров, работ, услуг для обеспечения государственных (муниципальных) нужд)</t>
  </si>
  <si>
    <t>Основное мероприятие "Мероприятия по оснащению объектов спортивной инфраструктуры спортивно-технологическим оборудованием"</t>
  </si>
  <si>
    <t xml:space="preserve">09 3 P5 </t>
  </si>
  <si>
    <t>Основное мероприятие "Приобретение спортивного инвентаря для спортивных учреждений района"</t>
  </si>
  <si>
    <t>Организация питания и досуга в лагерях с дневным пребыванием  (Предоставление субсидий бюджетным, автономным учреждениям и иным некоммерческим организациям)</t>
  </si>
  <si>
    <t>13 1 01 00000</t>
  </si>
  <si>
    <t>Создание условий для безопасного пребывания детей и подростков в загородном лагере "Дружба" Камешковского района (Предоставление субсидий бюджетным и автономным учреждениям и иным некоммерческим организациям)</t>
  </si>
  <si>
    <t xml:space="preserve">13 1 02 </t>
  </si>
  <si>
    <t>Организация и проведение районных конкурсов и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</si>
  <si>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районных конкурсов и мероприятий (Закупка товаров, работ и услуг для государственных (муниципальных) нужд)</t>
  </si>
  <si>
    <t>Основное мероприятие "Развитие системы дошкольного образования"</t>
  </si>
  <si>
    <t>13 1 03</t>
  </si>
  <si>
    <t xml:space="preserve">Проведение  мероприятий по подготовке муниципальных образовательных организаций к началу учебного года (Предоставление субсидий бюджетным, автономным учреждениям и иным некоммерческим организациям) </t>
  </si>
  <si>
    <t>Приобретение транспортных средств для подвоза  обучающихся сельскх школ  (Предоставление субсидий бюджетным, автономным учреждениям и иным некоммерческим организациям)</t>
  </si>
  <si>
    <t>13 1 Е1</t>
  </si>
  <si>
    <t>Социальная поддержка детей-инвалидов дошкольного возраста за счет средств областнорго бюджета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</si>
  <si>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</si>
  <si>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Культурно-экскурсионное обслуживание в каникулярный период организованных групп детей за счет средств областного бюджета   (Предоставление субсидий на иные цели бюджетным, автономным учреждениям и иным некоммерческим организациям) </t>
  </si>
  <si>
    <t>99 9 00 55203</t>
  </si>
  <si>
    <t>16</t>
  </si>
  <si>
    <t>Строительство водозаборного узла п.Дружба и п.Новки Кмешковского района (Капитальные вложения в объекты государственной (муниципальной) собственности)</t>
  </si>
  <si>
    <t>Техническое обслуживание газопроводов (Закупка товаров, работ и услуг для обеспечения государственных (муниципальных) нужд</t>
  </si>
  <si>
    <t>Обеспечение равной доступности услуг транспорта общего пользования для отдельных категорий граждан в муниципальном сообщении (Социальное обеспечение и иные выплаты населению)</t>
  </si>
  <si>
    <t>Осуществление полномочий органов государственной власти Владимирской области по расчету и предоставлению дотаций бюджетам городских, сельских поселений за счет средств областного бюджета (Межбюджетные трасферты)</t>
  </si>
  <si>
    <t>Выравнивание бюджетной обеспеченности поселений из районного фонда финансовой поддержки (Межбюджетные трансферты)</t>
  </si>
  <si>
    <t>Иные межбюджетные трансферты в целях частичной компенсации дополнительных расходов местных бюджетов в связи с увеличением минимального размера оплаты труда (Межбюджетные трасферты)</t>
  </si>
  <si>
    <t>Техническая инвентаризация, проектирование, текущий ремонт и содержание автодорог за счет средств бюджета района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</si>
  <si>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общего пользования (Закупка товаров, работ и услуг для обеспечения государственных (муниципальных) нужд)</t>
  </si>
  <si>
    <t>17 0 02 22780</t>
  </si>
  <si>
    <t>Основное мероприятие "Мероприятия на осуществление полномочий в рамках организации безопасного движения на автомобильных дорогах общего пользования местного значения"</t>
  </si>
  <si>
    <t>Мероприятия на осуществление полномочий в рамках организации безопасного движения на автомобильных дорогах общего пользования местного значения (Закупка товаров, работ и услуг для обеспечения государственных (муниципальных) нужд)</t>
  </si>
  <si>
    <t>17 0 02 20780</t>
  </si>
  <si>
    <t>Строительство распределительных газопроводов для газификации жилищного фонда в сельских населенных пунктах Камешковского района  (Капитальные вложения в объекты государственной (муниципальной) собственности)</t>
  </si>
  <si>
    <t>13 1 0T 71470</t>
  </si>
  <si>
    <t>Обеспечение профилактики детского дорожно-транспортного травматизма (Предоставление субсидий  бюджетным, автономным учреждениям и иным некоммерческим организациям)</t>
  </si>
  <si>
    <t>13 4 01 70590</t>
  </si>
  <si>
    <t xml:space="preserve">Расходы на обеспечение функций главы администрации Камешковского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венбюджетными фондами) </t>
  </si>
  <si>
    <t>Организация бесплатным горячим питанием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</si>
  <si>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Предоставление многодетным семьям социальных выплат на строительство индивидуального жилого дома  (Социальное обеспечение и иные выплаты населению)</t>
  </si>
  <si>
    <t>Основное мероприятие "Развитие газификации в сельской местности"</t>
  </si>
  <si>
    <t>01 2 03</t>
  </si>
  <si>
    <t>Газификация сельских населенных пунктов (Капитальные вложения в объекты государственной (муниципальной) собственности)</t>
  </si>
  <si>
    <t>01 2 03 40182</t>
  </si>
  <si>
    <t>Реализация мероприятий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 (Предоставление субсидий бюджетным, автономным учреждениям и иным некоммерческим организациям)</t>
  </si>
  <si>
    <t>03 0 02</t>
  </si>
  <si>
    <t>Разработка проектно-сметной документации по объекту "Водопроводные сети и артскважины с.Второво и пос.Мирный Камешковского района</t>
  </si>
  <si>
    <t>99 9 00 40185</t>
  </si>
  <si>
    <t>09 2 03 72000</t>
  </si>
  <si>
    <t>09 2 02 72000</t>
  </si>
  <si>
    <t>Приобретение подвижного состава транспорта общего пользования (автобусы, тролейбусы) за счет средст областного бюдждета</t>
  </si>
  <si>
    <t>99 9 00 72190</t>
  </si>
  <si>
    <t>Создание мест (площадок) для наколпения твердых коммунальных отходов за счет средств областного бюджета</t>
  </si>
  <si>
    <t>99 9 00 72160</t>
  </si>
  <si>
    <t xml:space="preserve">Основное мероприятие "Мероприятия по строительству, реконструкции и модернизации сиесмем водоснабжения" </t>
  </si>
  <si>
    <t>строительство, реконструкция и модернизация сиесмем водоснабжения (Капитальные вложения в объекты государственной (муниципальной) собственности) за счет средств областного бюджета</t>
  </si>
  <si>
    <t>Основное мероприятие "Мероприятия по строительству, реконструкции и модернизации систем водоотведения и очистке сточных вод "</t>
  </si>
  <si>
    <t>Выполнение топографической съемки для разработки проекта "Бытовая канализация в п.Новки, Камешковского района, Владимирской области" (Бюджетные инвестиции в объекты капитального строительства государственной (муниципальной) собственности)</t>
  </si>
  <si>
    <t xml:space="preserve"> строительствв, реконструкция и модернизация систем водоотведения и очистке сточных вод (Капитальные вложения в объекты государственной (муниципальной) собственности за счет средств областного бюджета</t>
  </si>
  <si>
    <t>16 0 03</t>
  </si>
  <si>
    <t>16 0 03 40184</t>
  </si>
  <si>
    <t>16 0 03 71580</t>
  </si>
  <si>
    <t>строительство, реконструкция и модернизация сиесмем водоснабжения (Капитальные вложения в объекты государственной (муниципальной) собственности) за счет средств районного бюджета</t>
  </si>
  <si>
    <t>Приобретение подвижного состава транспорта общего пользования (автобусы, тролейбусы) за счет средст районного бюдждета</t>
  </si>
  <si>
    <t>за счет средств бюджета города Камешково</t>
  </si>
  <si>
    <t>17 0 02 22781</t>
  </si>
  <si>
    <t>99 9 00 S2190</t>
  </si>
  <si>
    <t>Основное мероприятие "Мероприятия на проведение учебно-методических сборов"</t>
  </si>
  <si>
    <t>Расходы на проведение  учебно-методичкских сборов</t>
  </si>
  <si>
    <t>12 0 02 20121</t>
  </si>
  <si>
    <t>Создание мест (площадок) для наколпения твердых коммунальных отходов за счет средств районного бюджета</t>
  </si>
  <si>
    <t>99 9 00 42160</t>
  </si>
  <si>
    <t xml:space="preserve"> строительствв, реконструкция и модернизация систем водоотведения и очистке сточных вод (Капитальные вложения в объекты государственной (муниципальной) собственности за счет средств районного бюджета</t>
  </si>
  <si>
    <t>16 0 03 40183</t>
  </si>
  <si>
    <t>Расходы на проведение памятных дат России, а также иных мероприятий регионального и районного значения, в том числе по мероприятиям "Старшее поколение" и "Доступная среда"  (Закупка товаров, работ и услуг для обеспечения государственных (муниципальных) нужд)</t>
  </si>
  <si>
    <t>99 9 00 20610</t>
  </si>
  <si>
    <t>13 1 05 ОЛ091</t>
  </si>
  <si>
    <t>Расходы на содержание незаселенных муниципальных жилыых помещений</t>
  </si>
  <si>
    <t>99 9 00 20722</t>
  </si>
  <si>
    <t>16 0 02 71580</t>
  </si>
  <si>
    <t>16 0 02 40183</t>
  </si>
  <si>
    <t>16 0 01</t>
  </si>
  <si>
    <t>Ремонт автомобильной дороги общего пользования местного значения в д.Истомино Камешковского района</t>
  </si>
  <si>
    <t>17 0 03 40185</t>
  </si>
  <si>
    <t>Расходы на поощрение лиц замещающих муниципальные должности</t>
  </si>
  <si>
    <t>99 9 00 70011</t>
  </si>
  <si>
    <t>ИМБТ на грантовую поддержку организаций в сфере образования за счет средств областного бюджета</t>
  </si>
  <si>
    <t>13 1 04 71480</t>
  </si>
  <si>
    <t>Прочие расходы по объекту газовая блочно-модульная котельная мощностью 4.0 МВт для теплоснабжения объектов жилого и общественного назначения в пос. им.М.Горького</t>
  </si>
  <si>
    <t>99 9 00 40183</t>
  </si>
  <si>
    <t>99 9 00 20732</t>
  </si>
  <si>
    <t>ремонт автомобильной дороги общего пользования местного значения ( д.Истомино и д. Курменево Камешковского района) средства районного бюджета</t>
  </si>
  <si>
    <t>17 0 03 40180</t>
  </si>
  <si>
    <t>2025 год</t>
  </si>
  <si>
    <t>95 9 00 00190</t>
  </si>
  <si>
    <t>09 2 02 00000</t>
  </si>
  <si>
    <t>за счет иных межбюджетных трансфертов из МО г.Камешково</t>
  </si>
  <si>
    <t>за счет иных межбюджетных трансфертов из МО Вахромеевское</t>
  </si>
  <si>
    <t>Частичная компенсация  дополнительных расходов в связи с увеличением минимального размера оплаты труда за счет средств областного бюджета (Предоставление субсидий бюджетным, автономным учреждениям и иным некоммерческим организациям)</t>
  </si>
  <si>
    <t>Предоставление компенсации расходов на оплату жилых помещений, отопления и освещения  педагогическим работникам, а также компенсация по оплате за содержание и ремонт жилья, услуг теплоснабжения (отопления) и электроснабжения другим категорим специалистов, работающих в общеобразовательных организациях, расположенных в сельских населенных пунктах (поселках городского типа),  отдельным категориям граждан в сфере образования за счет субвенции из областного бюджета (Расходы на выплаты персоналу в целях обеспечения выполнения функций государственными (муниципальными органами, казенными учреждениями, органами управления государственными внебюджетными фондами)</t>
  </si>
  <si>
    <t>Предоставление компенсации расходов на оплату жилых помещений, отопления и освещения  педагогическим работникам, а также компенсация по оплате за содержание и ремонт жилья, услуг теплоснабжения (отопления) и электроснабжения другим категорим специалистов, работающих в общеобразовательных организациях, расположенных в сельских населенных пунктах (поселках городского типа),  отдельным категориям граждан в сфере образования за счет суьвенции из областного бюджета (Закупка товаров, работ и услуг для государственных (муниципальных) нужд)</t>
  </si>
  <si>
    <t>Расходы на обеспечение деятельности (оказание услуг) школ начальных, неполных средних и средних (Предоставление субсидий бюджетным, автономным учреждениям и иным некоммерческим организациям)</t>
  </si>
  <si>
    <t>Основное мероприятие  "Организация досуга, отдыха, оздоровление молодежи"</t>
  </si>
  <si>
    <t>Социальная поддержка детей-инвалидов дошкольного возраста за счет средств областного бюджета (Социальное обеспечение и иные выплаты населению)</t>
  </si>
  <si>
    <t>Обеспечение полномочий по организации и осуществлению деятельности по опеке и попечительству в отношении несовершеннолетних граждан за счет средств областного бюджета</t>
  </si>
  <si>
    <t>Обеспечение деятельности МКУ "Методический центр" Камешкогвского района</t>
  </si>
  <si>
    <t>13 1 02 00501</t>
  </si>
  <si>
    <t>Обеспечение деятельности МКУ "Централизованная бухгалтерия управления образования"</t>
  </si>
  <si>
    <t>Основное мероприятие "Реализация дополнительной предпрофессиональных общеобразовательных программ в области искусства"</t>
  </si>
  <si>
    <t>Основное мероприятие "Укрепление материально-технической базы муниципальных учреждений культуры"</t>
  </si>
  <si>
    <t>08 3 01 0Б591</t>
  </si>
  <si>
    <t>Основное мероприятие  "Развитие системы управления в сферах культуры и туризма, бухгалтерское обслуживание"</t>
  </si>
  <si>
    <t>Процентные платежи по муниципальному долгу Камешковского района (Обслуживание государственного (муниципального) долга) (финансовое управление)</t>
  </si>
  <si>
    <t>99 9 00 20671</t>
  </si>
  <si>
    <t>Процентные платежи по муниципальному долгу Камешковского района (Обслуживание государственного (муниципального) долга) (администрация Камешковского района)</t>
  </si>
  <si>
    <t>Расходы на обеспечение безопасности информации при работе администрации муниципального образования в сети МЧС России 1995 путем установки средств криптозащиты информации VihNetCoordinatorHW100) (Закупка товаров, работ и услуг для обеспечения государственных (муниципальных) нужд)</t>
  </si>
  <si>
    <t>12 0 01 20112</t>
  </si>
  <si>
    <t>02 5 01 70080</t>
  </si>
  <si>
    <t>Осуществление части полномочий г.Камешково по созданию условий для организации досуга и обеспечения жителей поселения услугами организации культуры</t>
  </si>
  <si>
    <t>99 9 00 Г1590</t>
  </si>
  <si>
    <t>Создание муниципальных спасательных постов (Закупка товаров, работ и услуг для обеспечения государственных (муниципальных) нужд) Осуществление части полномочий МО г.Камешково</t>
  </si>
  <si>
    <t>99 9 00 Г8590</t>
  </si>
  <si>
    <t>Муниципальная программа "Развитие культуры и туризма Камешковского района на 2021-2025 годы"</t>
  </si>
  <si>
    <t>Муниципальная программа "Обеспечение доступным и комфортным жильем населения Камешковского района" на 2021-2026 годы"</t>
  </si>
  <si>
    <t>08 2 01 ДК59Г</t>
  </si>
  <si>
    <t>Комплектование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</si>
  <si>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09 2 02 0059Г</t>
  </si>
  <si>
    <t>09 2 02 0059В</t>
  </si>
  <si>
    <t>09 2 02 ФК59Г</t>
  </si>
  <si>
    <t>за счет средв бюджета района</t>
  </si>
  <si>
    <t>13 1 01 71471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</si>
  <si>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</si>
  <si>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(Предоставление субсидий бюджетным, автономным учреждениям и иным некоммерческим организациям)</t>
  </si>
  <si>
    <t>13 1 Е4 52130</t>
  </si>
  <si>
    <t>13 1 E1 51720</t>
  </si>
  <si>
    <t>Компенсация расходов за услуги по присмотру и уходу за детьми льготной категории (Социальное обеспечение и иные выплаты населению)</t>
  </si>
  <si>
    <t>13 1 07 4Д590</t>
  </si>
  <si>
    <t>08 6 01 К0590</t>
  </si>
  <si>
    <t>99 9 00 Г0060</t>
  </si>
  <si>
    <t>99 9 00 Г0084</t>
  </si>
  <si>
    <t>99 9 00 Г0085</t>
  </si>
  <si>
    <t>99 9 00 Г0086</t>
  </si>
  <si>
    <t>99 9  F2 55550</t>
  </si>
  <si>
    <t>99 9 00  Г0087</t>
  </si>
  <si>
    <t>99 9 00 Г0089</t>
  </si>
  <si>
    <t>99 9 00 Г0088</t>
  </si>
  <si>
    <t>99 9 00 Г0591</t>
  </si>
  <si>
    <t>99 9 00 Г0590</t>
  </si>
  <si>
    <t>Организация деятельности по накоплению (в том числе раздельному накоплению) и транспортированию твердых коммунальных отходов (Закупка товаров, работ и услуг для обеспечения государственных (муниципальных) нужд). Осуществление части полномочий МО г.Камешково</t>
  </si>
  <si>
    <t>Организация и содержание мест захоронения города (Закупка товаров, работ и услуг для обеспечения государственных (муниципальных) нужд). Осуществление части полномочий МО г.Камешково</t>
  </si>
  <si>
    <t>Осуществление части полномочий МО г.Камешково. Озеленение города, ремонт и проведение восстановительных работ систем видеонаблюдения в городе (Закупка товаров, работ и услуг для обеспечения государственных (муниципальных) нужд)</t>
  </si>
  <si>
    <t xml:space="preserve">Осуществление полномочий МО г.Камешково. Формирование современной городской среды на территории муниципального образования город Камешково: благоустройство наиболее посещаемых муниципальных территорий общего пользования населенного пункта (благоустройство участка площади им. Ленина в г. Каммешково - 3 этап) в рамках федерального проекта "Формирование комфортной городской среды" (Закупка товаров, работ и услуг для обеспечения государственных (муниципальных) нужд) </t>
  </si>
  <si>
    <t xml:space="preserve">Осуществление части полномочий МО г.Камешково. Расходы на уличное освещение (Закупка товаров, работ и услуг для обеспечения государственных (муниципальных) нужд). </t>
  </si>
  <si>
    <t>Осуществление части полномочий МО г.Камешково. Техническая инвентаризация, проектирование, текущий ремонт и содержание автодорог (Закупка товаров, работ и услуг для обеспечения государственных (муниципальных) нужд)</t>
  </si>
  <si>
    <t xml:space="preserve">Осуществление части полномочий МО г.Камешково. Обеспечение первичных мер пожарной безопасности в границах населенных пунктов (Закупка товаров, работ и услуг для обеспечения государственных (муниципальных) нужд) </t>
  </si>
  <si>
    <t xml:space="preserve">Осуществление части полномочий МО г.Камешково. Расходы на обеспечение деятельности (оказание услуг)  муниципальных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</si>
  <si>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(оказание услуг)  городской бани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</si>
  <si>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Осуществление части полномочий МО г.Камешково. 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учреждениям, органами управления государственными внебюджетными фондами) </t>
  </si>
  <si>
    <t>Организация питания и досуга в лагерях с дневным пребыванием (Предоставление субсидий на иные цели бюджетным, автономным учреждениям и иным некоммерческим организациям)</t>
  </si>
  <si>
    <t>08 3 01 L51920</t>
  </si>
  <si>
    <t>99 9 00 S246Г</t>
  </si>
  <si>
    <t>99 9 00 7246Г</t>
  </si>
  <si>
    <t>99 9 00 10050</t>
  </si>
  <si>
    <t>Оказание меры социальной поддержки отдельным категориям медицинских работников в виде компенсации расходов за наем жилых помещений (Пособия, компенсации и иные социальные выплаты гражданам, кроме публичных нормативных обязательств)</t>
  </si>
  <si>
    <t>Мероприятия в области жилищного хозяйства  (Закупка товаров, работ, услуг для обеспечения государственных (муниципальных) нужд)</t>
  </si>
  <si>
    <t>Основное мероприятие "Проведение конкурсов и мероприятий в сфере образования"</t>
  </si>
  <si>
    <t>Основное мероприятие "Обеспечение профилактики детского дорожно-транспортного травматизма "</t>
  </si>
  <si>
    <t>Основное мероприятие " Проведение кадастровых работ по изготовлению технических планов"</t>
  </si>
  <si>
    <t>Расходы на защиту населения от болезней, общих для человека и животных за счет средств областного бюджета (Закупка товаров, работ и услуг для обеспечения государственных (муниципальных) нужд)</t>
  </si>
  <si>
    <t>01 1 04 70120</t>
  </si>
  <si>
    <t>01 1 04</t>
  </si>
  <si>
    <t>99 9 00 В0590</t>
  </si>
  <si>
    <t>Приведение муниципальных учреждений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</si>
  <si>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09 2 Р5 5229S</t>
  </si>
  <si>
    <t>13 1 06 20590</t>
  </si>
  <si>
    <t>Расходы на укрепление материально-технической базы муниципальных образовательных организаций (Субсидии автономным учреждениям на иные цели)</t>
  </si>
  <si>
    <t>13 1 01 71930</t>
  </si>
  <si>
    <t>Мероприятия по укреплению материально-технической базы муниципальных библиотек области (Предоставление субсидий бюджетным, автономным учреждениям и иным некоммерческим организациям)</t>
  </si>
  <si>
    <t>Основное мероприятие "Расходы на обеспечение деятельности (оказание услуг) МБУ ДО СШ "Триумф""</t>
  </si>
  <si>
    <t>13 4 01 00190</t>
  </si>
  <si>
    <t>99 9 00 20440</t>
  </si>
  <si>
    <t>Осущетсвление деятельности отдела имущественных и земельных отношений администрации района за счет ИМБТ МО г. Камешково</t>
  </si>
  <si>
    <t>03 0 04 Г0190</t>
  </si>
  <si>
    <t>Поощрение лиц, замещающих муниципальные должности и должности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</si>
  <si>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03 0 04 55491</t>
  </si>
  <si>
    <t>Расходы на развитие физической культуры  и спортом (Предоставление субсидий бюджетным, автономным учреждениям и иным некоммерческим организациям)</t>
  </si>
  <si>
    <t>09 2 03 71740</t>
  </si>
  <si>
    <t>за счет спонсорских средств</t>
  </si>
  <si>
    <t>13 1 EB 51790</t>
  </si>
  <si>
    <t>13 4 01 55491</t>
  </si>
  <si>
    <t>99 9 00 Г0081</t>
  </si>
  <si>
    <t xml:space="preserve"> строительство, реконструкция и модернизация  систем водоснабжения (капитальные вложения в объекты государственной (муниципальной) сосбственности за счет средств из районного бюджета</t>
  </si>
  <si>
    <t>Осуществление части полномочий МО г.Камешково по по модернизации тепловых сетей за счет иных межбюджетных трансфертов из бюджетов поселений</t>
  </si>
  <si>
    <t xml:space="preserve">Основное мероприятие "Мероприятия по  модернизации тепловых сетей, горячего водоснабжения" " </t>
  </si>
  <si>
    <t>строительство, реконструкция и модернизация систем водоснабжения (Капитальные вложения в объекты государственной (муниципальной) собственности) за счет средств областного бюджета</t>
  </si>
  <si>
    <t xml:space="preserve">Осуществление премиальной выплаты педагогическим работникам муниципальных образовательных организаций по итогам работы </t>
  </si>
  <si>
    <t>Осуществление премиальной выплаты педагогическим работникам муниципальных образовательных организаций по итогам работы за счет средств областного бюджета</t>
  </si>
  <si>
    <t>13 1 12</t>
  </si>
  <si>
    <t>13 1 12 72590</t>
  </si>
  <si>
    <t>Финансовое обеспечение социальных сертификатов  (Предоставление субсидий бюджетным, автономным учреждениям и иным некоммерческим организациям)</t>
  </si>
  <si>
    <t>13 1 05 0С590</t>
  </si>
  <si>
    <t>ИМБТ на реализацию проектов-победителей конкурсов в сфере молодежной политики за счет средств областного бюджета</t>
  </si>
  <si>
    <t>07 0 02 70630</t>
  </si>
  <si>
    <t>07 0 01 70630</t>
  </si>
  <si>
    <t>Основное мероприятие "Проведение специальной оценки условий труда"</t>
  </si>
  <si>
    <t>11 0 05</t>
  </si>
  <si>
    <t>Расходы на проведение специальной оценки условий труда</t>
  </si>
  <si>
    <t>11 0 05 20500</t>
  </si>
  <si>
    <t xml:space="preserve">Камешковский район на 2024  и на плановый  период 2025  и 2026 годов </t>
  </si>
  <si>
    <t>2026 год</t>
  </si>
  <si>
    <t>Аппарат Совета народных депутатов Камешковского района</t>
  </si>
  <si>
    <t>Глава администрации Камешковского района</t>
  </si>
  <si>
    <t>Муниципальная программа "Обеспечение безопасности населения и территорий Камешковского района на 2019-2026 годы"</t>
  </si>
  <si>
    <t xml:space="preserve">06 1 03 </t>
  </si>
  <si>
    <t>Реализация отдельных государственных полномочий по вопросам административного законодательства за счет субвенции из областнго бюджета</t>
  </si>
  <si>
    <t>Расходы на выплаты  по оплате труда работников комиссии по делам несовершеннолетних  и защите их прав в рамках непрограммных расходов органов исполнительной власти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</si>
  <si>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комиссии по делам несовершеннолетних  и защите их прав в рамках непрограммных расходов органов исполнительной власти (Закупка товаров, работ и услуг для обеспечения государственных (муниципальных) нужд)</t>
  </si>
  <si>
    <t>Составление (изменение) списков кандидатов в присяжные заседатели федеральных судов общей юрисдикции в Российской Федерации за счет субвенции из областного бюджета</t>
  </si>
  <si>
    <t>Муниципальная программа "Развитие муниципальной службы в Камешковском районе на 2021-2026 годы"</t>
  </si>
  <si>
    <t>Основное мероприятие "Организация проведения Дня местного самоуправления"</t>
  </si>
  <si>
    <t>Обеспечение первичных мер пожарной безопасности в границах населенных пунктов (Закупка товаров, работ и услуг для обеспечения государственных (муниципальных) нужд)</t>
  </si>
  <si>
    <t>12 0 04 20143</t>
  </si>
  <si>
    <t>Муниципальная программа "Создание условий для предоставления транспортных услуг населению и организация транспортного обслуживания населения автомобильным транспортом по муниципальным маршрутам регулярных перевозок в городском и пригородном сообщении на территории города Камешково и Камешковского района на 2018-2026 годы"</t>
  </si>
  <si>
    <t>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 за счет иных межбюджетных трансфертов из  областного бюджета (Социальное обеспечение и иные выплаты населению)</t>
  </si>
  <si>
    <t>обеспечение равной доступности услуг общественного трансорта для отдельных категорий граждан в муниципальном сообщении за счет сибсидии из областного бюджета (Социальное обеспечение и иные выплаты населению)</t>
  </si>
  <si>
    <t>Осуществление части полномочий МО г.Камешково по резервированию земель и изъятию земельных участков в границах поселения для муниципальных нужд, осуществление муниципального земельного контроля в границах поселения за счет иных межбюджетных трансфертов из бюджетов поселений</t>
  </si>
  <si>
    <t xml:space="preserve">03 0 04 </t>
  </si>
  <si>
    <t>03 0 04 Г0110</t>
  </si>
  <si>
    <t>Осуществление полномочий Российской Федерации по государственной регистрации актов гражданского состояния (Расходы на выплаты персоналу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за счет субвенции из областного бюджета</t>
  </si>
  <si>
    <t>Основное мероприятие "Осуществление отдельных государственных полномочий Владимирской области по защите населения от болезней, общих для человека и животных"</t>
  </si>
  <si>
    <t>01 1 06</t>
  </si>
  <si>
    <t>Расходы на подготовку и проведение выборов депутатов Совета народных депутатов Камекшковского района (Иные бюджетные ассигнования)</t>
  </si>
  <si>
    <t xml:space="preserve">Осуществление части полномочий МО г.Камешково. Оборудование мест массового отдыха людей на водных объектах  (Закупка товаров, работ и услуг для обеспечения государственных (муниципальных) нужд) </t>
  </si>
  <si>
    <t>99 9 00 Г0083</t>
  </si>
  <si>
    <t>99 9 00 Г0082</t>
  </si>
  <si>
    <t>Строительство автомобильной дороги "Подъезд к  к д.Сынково" (Капитальные вложения в объекты государственной (муниципальной) собственности)</t>
  </si>
  <si>
    <t>Строительство автомобильной дороги "Подъезд к  к д.Андрейцево" (Капитальные вложения в объекты государственной (муниципальной) собственности)</t>
  </si>
  <si>
    <t>Строительство автомобильной дороги "Подъезд к  к с.Фомиха" (Капитальные вложения в объекты государственной (муниципальной) собственности)</t>
  </si>
  <si>
    <t>Строительство автомобильной дороги "Подъезд к  к д.Глазово" (Капитальные вложения в объекты государственной (муниципальной) собственности)</t>
  </si>
  <si>
    <t>Строительство автомобильной дороги "Подъезд к д. Лошаиха" (Капитальные вложения в объекты государственной (муниципальной) собственности)</t>
  </si>
  <si>
    <t>Осуществление части полномочий МО г.Камешково. Расходы на осуществление дорожной деятельности в отношении автомобильных дорог общего пользования местного значения (Закупка товаров, работ и услуг для обеспечения государственных (муниципальных) нужд) за счет средств областного бюджета</t>
  </si>
  <si>
    <t>Осуществление части полномочий МО г.Камешково. Расходы на осуществление дорожной деятельности в отношении автомобильных дорог общего пользования местного значения (Закупка товаров, работ и услуг для обеспечения государственных (муниципальных) нужд) за счет средств бюджета района</t>
  </si>
  <si>
    <t>99 9 R1 5393D</t>
  </si>
  <si>
    <t>99 9 R1 53931</t>
  </si>
  <si>
    <t xml:space="preserve">Осуществление части полномочий МО г.Камешково.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осуществлению муниципального жилищного контроля, а так же иных полномочий органов местного самоуправления.  Ремонт жилых помещений (Закупка товаров, работ и услуг для обеспечения государственных (муниципальных) нужд) </t>
  </si>
  <si>
    <t>Осуществление части полномочий МО г.Камешково по организации в границах поселения электро-,тепло, газо- и водоснабжения населения, водоотведения.  Расходы на выполнение проектных (изыскательских) и экспертных работ в целях строительства, реконструкции и капитального ремонта объектов коммунальной инфраструктуры (Капитальные вложения в объекты государственной (муниципальной) собственности)</t>
  </si>
  <si>
    <t>09 3 P5 51392</t>
  </si>
  <si>
    <t>13 1 03 0Д091</t>
  </si>
  <si>
    <t>Предоставление единовременной денежной выплаты молодым педагогам (Предоставление субсидий бюджетным, автономным учреждениям и иным некоммерческим организациям)</t>
  </si>
  <si>
    <t>Приобретение  трансортных средств для подвоза обучающихся сельских школ (Предоставление субсидий бюджетным, автономным учреждениям и иным некоммерческим организациям)</t>
  </si>
  <si>
    <t>13 1 04 71320</t>
  </si>
  <si>
    <t>Обеспечение качественного и безопасного питания детей</t>
  </si>
  <si>
    <t>Частичная оплата путевок для детей, зарегистрированных в Камешковском районе в загародные оздоровительные лагеря Владимирской области (Социальное обеспечение и иные выплаты населению)</t>
  </si>
  <si>
    <t>Компенсация расходов за наем жилых помещений педагогическим работникам (Социальное обеспечение и иные выплаты населению)</t>
  </si>
  <si>
    <t>13 1 06 10050</t>
  </si>
  <si>
    <t>08 4 02 R4670</t>
  </si>
  <si>
    <t>Расходы на укрепление материально-технической базы дрмов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</si>
  <si>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13 1 03 71430</t>
  </si>
  <si>
    <t xml:space="preserve">Расходы на техническое обслуживание газового оборудования по объекту школа на 675 мест </t>
  </si>
  <si>
    <t>Иные межбюджетные трансферты поселениям на строительство социального жилья и приобретение жилых помещений для граждан нуждающихся в улучшении жилищных условий (межбюджетные трансферты)</t>
  </si>
  <si>
    <t>99 9 00 70090</t>
  </si>
  <si>
    <t>Основное мероприятие "Обеспечение реализации муниципальной программы "Развитие сельского хозяйства Камешковского района на 2021-2026 годы"</t>
  </si>
  <si>
    <t>Муниципальная программа "Развитие сельского хозяйства Камешковского района на 2021-2026 годы"</t>
  </si>
  <si>
    <t>Муниципальная программа "Управление муниципальным имуществом на 2021-2026 годы"</t>
  </si>
  <si>
    <t>Муниципальная программа "Развитие молодежной политики в Камешковском районе на 2021-2026 годы"</t>
  </si>
  <si>
    <t>Расходы на обеспечение деятельности (оказание услуг) муниципальных учреждений за счет иных межбюджетных трансфертов из бюджетов поселений (Предоставление субсидий бюджетным, автономным учреждениям и иным некоммерческим организациям), в том числе:</t>
  </si>
  <si>
    <t xml:space="preserve">Проведение мероприятий по подготовке оздоровительных лагерей к летнему периоду  (Предоставление субсидий бюджетным, автономным учреждениям и иным некоммерческим организациям) </t>
  </si>
  <si>
    <t>Проведение мероприятий по подготовке муниципальных образовательных организаций к началу учебного года  (Предоставление субсидий  бюджетным, автономным учреждениям и иным некоммерческим организациям)</t>
  </si>
  <si>
    <t>Проведение мероприятия по созданию в образовательных организациях условий для получения детьми-инвалидами качественного образования (Предоставление субсидий  бюджетным, автономным учреждениям и иным некоммерческим организациям)</t>
  </si>
  <si>
    <t>Муниципальная программа "Дорожное хозяйство Камешковского района на 2020-2026 годы"</t>
  </si>
  <si>
    <t xml:space="preserve">Ремонт автомобильной дороги общего пользования (д.Близнино Камешковского района) </t>
  </si>
  <si>
    <t>Муниципальная программа "Развитие физической культуры и спорта в муниципальном образовании Камешковский район на 2022-2026 годы"</t>
  </si>
  <si>
    <t>к решению Совета народных</t>
  </si>
  <si>
    <t>депутатов Камешковского района</t>
  </si>
  <si>
    <t>от ________________ № _________</t>
  </si>
  <si>
    <t>Муниципальная программа "Развитие газификации Камешковского района Владимирской области на 2022-2025 годы"</t>
  </si>
  <si>
    <t>99 9 00 7264Г</t>
  </si>
  <si>
    <t xml:space="preserve">99 9 00 S264Г </t>
  </si>
  <si>
    <t>Обновление материально-технической базы для организации учебно-исследовательской, анучно-практической, творческой деятельности, занятий физической культурой и портом в образовательных организациях (Предоставление субсидий бюджетным, автономным учреждениям и иным некоммерческим организациям)</t>
  </si>
  <si>
    <t>13 1 E2 50980</t>
  </si>
  <si>
    <t>Основное мероприятие "Региональный проект "Успех каждого ребенка" национального проекта "Образование"</t>
  </si>
  <si>
    <t>Основное мероприятие "Региональный проект "Патриотическое воспитание граждан Российской Федерации" национального проекта "Образование"</t>
  </si>
  <si>
    <t>13 1 ЕB</t>
  </si>
  <si>
    <t>13 1 Е2</t>
  </si>
  <si>
    <t>Оснащение (обновление материально-технической базы) оборудованием, средствами обучения и воспитания образовательных 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(Предоставление субсидий бюджетным, автономным учреждениям и иным некоммерческим организациям)</t>
  </si>
  <si>
    <t>13 1 E2 51710</t>
  </si>
  <si>
    <t>Проведение мероприятий по созданию в образовательных организациях условий для поучения детьми-инвалидами качественного облразования (Предоставление субсидий  бюджетным, автономным учреждениям и иным некоммерческим организациям)</t>
  </si>
  <si>
    <t>Реализация мероприятий по модернизации школьных систем образования (Предоставление субсидий бюджетным, автономным и иным некоммерческим организациям)</t>
  </si>
  <si>
    <t>13 1 04 R7500</t>
  </si>
  <si>
    <t>Выполнение мероприятий по благоустройству дворовых и прилегающих территорий (Закупка товаров, работ и услуг для обеспечения государственных (муниципальных) нужд)</t>
  </si>
  <si>
    <t>Расходы на содержание объектов спортивной инфраструктуры муниципальной собственности для занятий физической культурой и спортом за счет средств областного бюджета (Предоставление субсидий бюджетным, автономным учреждениям и иным некоммерческим организациям)</t>
  </si>
  <si>
    <t>Реализация мероприятий по оснащению бъектов спортивной инфраструктуры спортивно-технологическим оборудованием  (Предоставление субсидий бюджетным, автономным учреждениям и иным некоммерческим организациям)</t>
  </si>
  <si>
    <t>Организация питания и досуга в лагерях с дневным пребыванием  (Закупка товаров, работ и услуг для обеспечения государственных (муниципальных) нужд)</t>
  </si>
  <si>
    <t>Трудоустройство обучающихся старших классов общеобразовательных организаций в период летних каникул (Предоставление субсидий бюджетным, автономным учреждениям и иным некоммерческим организациям)</t>
  </si>
  <si>
    <t>Премии и гранты (Социальное обеспечение и иные выплаты населению)</t>
  </si>
  <si>
    <t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за счет средств областного бюджета (Предоставление субсидий бюджетным, автономным учреждениям и иным некоммерческим организациям)</t>
  </si>
  <si>
    <t>Предоставление государственных гарантий и мер социальной поддержки детям-сиротам, детям, оставшихся без попечения родителей, проживающих в замещающих семьях за счет средств областного бюджета (Закупка товаров, работ и услуг для государственных (муниципальных) нужд)</t>
  </si>
  <si>
    <t>Обеспечение территорий документацией для осуществления градостроительной деятельности (Закупка товаров, работ и услуг для обеспечения государственных (муниципльных) нужд)</t>
  </si>
  <si>
    <t>Расходы на проведение мероприятий по содействию социальному становлению, культурному, духовному и физическому развитию молодежи, реализации ее общественно-полезных инициатив (Закупка товаров, работ и услуг для обеспечения государственных (муниципальных) нужд)</t>
  </si>
  <si>
    <t>Расходы на проведение мероприятий по поддержке молодежных и детских общественных объединений  (Закупка товаров, работ и услуг для обеспечения государственных (муниципальных) нужд)</t>
  </si>
  <si>
    <t>Мероприятия по укреплению имиджа Камешковского района как территории благоприятной для развития туризма (Закупка товаров, работ и услуг для обеспечения государственных (муниципальных) нужд)</t>
  </si>
  <si>
    <t>Расходы по созданию условий для занятий физической культурой  и спортом  (Закупка товаров, работ и услуг для обеспечения государственных (муниципальных) нужд)</t>
  </si>
  <si>
    <t>Организация и проведение районных конкурсов и мероприятий (Закупка товаров, работ и услуг для обеспечения государственных (муниципальных) нужд)</t>
  </si>
  <si>
    <t>Дополнительное финансовое обеспечение деятельности групп продленного дня для обучающихся 1 классов (Предоставление субсидий бюджетным, автономным учреждениям и иным некоммерческим организациям)</t>
  </si>
  <si>
    <t>Предоставление компенсации расходов на оплату жилых помещений, отопления и освещения  педагогическим работникам, а также компенсация по оплате за содержание и ремонт жилья, услуг теплоснабжения (отопления) и электроснабжения другим категорим специалистов, работающих в общеобразовательных организациях, расположенных в сельских населенных пунктах (поселках городского типа),  отдельным категориям граждан в сфере образования за счет субвенции из областного бюджета (Закупка товаров, работ и услуг для обеспечения государственных (муниципальных) нужд)</t>
  </si>
  <si>
    <t>Оснащение материальными средствами, необходимыми для осуществления государственных полномочий Владимирской области по организации мер социальной поддержки педагогическим работникам и иным категориям граждан, работающим в муниципальных общеобразовательных организациях, расположенных в сельских населенных пунктах, поселках городского типа (Закупка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</si>
  <si>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</si>
  <si>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</si>
  <si>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Представительские расходы Совета народных депутатов (Закупка товаров, работ и услуг для обеспечения государственных (муниципальных) нужд)</t>
  </si>
  <si>
    <t>Расходы на содержание муниципальной собственности (д.Пенкино, ул.Набережная)  (Закупки товаров, работ и услуг для обеспечения государственных (муниципальных) нужд)</t>
  </si>
  <si>
    <t>Расходы на предоставление статистической информации для муниципальных нужд Камешковского района  (Закупки товаров, работ и услуг для  обеспечения государственных (муниципальных) нужд)</t>
  </si>
  <si>
    <t>Мероприятия по снижению негативного воздействия на окружающую среду в сфере обращения с отходами производства и потребления  (Закупка товаров, работ и услуг для обеспечения государственных (муниципальных) нужд)</t>
  </si>
  <si>
    <t xml:space="preserve">Осуществление части полномочий МО г.Камешково. Расходы на осуществление дорожной деятельности в отношении автомобильных дорог общего пользования местного значения и обеспечение безопасности дорожного движения на них в рамках национального проекта "Безопасные качественные  дороги) за счет средств бюджета района (Капитальные вложения в объекты государственной (муниципальной) собственности) </t>
  </si>
  <si>
    <t xml:space="preserve">Осуществление части полномочий МО г.Камешково. Расходы на осуществление дорожной деятельности в отношении автомобильных дорог общего пользования местного значения и обеспечение безопасности дорожного движения на них в рамках национального проекта "Безопасные качественные  дороги" за счет средств областного бюджета  (Капитальные вложения в объекты государственной (муниципальной) собственности) </t>
  </si>
  <si>
    <t xml:space="preserve">Расходы на выполнение мероприятий по приведению контейнерных площадок в Камешковском районе в соответствии с требованиямиСанПиН 2.1.3684-21 за счет средств областного бюджета (Закупка товаров, работ и услуг для обеспечения государственных (муниципальных) нужд)  </t>
  </si>
  <si>
    <t xml:space="preserve">Расходы на выполнение мероприятий по приведению контейнерных площадок в Камешковском районе в соответствии с требованиямиСанПиН 2.1.3684-21 за счет средств бюджета района (Закупка товаров, работ и услуг для обеспечения государственных (муниципальных) нужд)  </t>
  </si>
  <si>
    <t>Техническое обслуживание газопроводов (Прочая 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</si>
  <si>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городской бани (Закупка товаров, работ и услуг для обеспечения государственных (муниципальных) нужд) </t>
  </si>
  <si>
    <t xml:space="preserve">Осуществление части полномочий МО г.Камешково. Расходы на обеспечение деятельности (оказание услуг) городской бани (Закупка товаров, работ и услуг для обеспечения государственных (муниципальных) нужд)  </t>
  </si>
  <si>
    <t>Расходы на обеспечение деятельности (оказание услуг) стадиона в поселке имени Горького на ул. Мириманова Камешковского района (Закупка товаров, работ и услуг для обеспечения государственных (муниципальных) нужд) Осуществление части полномочий МО Вахромеевское</t>
  </si>
  <si>
    <t>Расходы на обеспечение деятельности (оказание услуг) муниципальных учреждений  (Закупки товаров, работ и услуг для обеспечения государственных (муниципальных) нужд)</t>
  </si>
  <si>
    <t>Иные межбюджетные трансферты поселениям по обеспечению сбалансированности местных бюджетов (Межбюджетные трансферты)</t>
  </si>
  <si>
    <t>Расходы на  обеспечение мероприятий по временному социально-бытовому обустройству граждан РФ, Украины, ДНР,ЛНР и лиц бех гражданства, постоянно проживающих на территориях Украины, ДНР, ЛНР, вынужденно покинувших территорию Украины, и прибывших на территорию РФ в экстреном массовом порядке и находящихся в пунктах временного размещения на территории ВО</t>
  </si>
  <si>
    <t>99 9 00 72200</t>
  </si>
  <si>
    <t>13 2 01 R0820</t>
  </si>
  <si>
    <t>Расходы на оказание помощи мобилизованным за счет спонсорских средств (Закупка товаров, работ и услуг для обеспечения государственных (муниципальных) нужд)</t>
  </si>
  <si>
    <t>99 9 00 20680</t>
  </si>
  <si>
    <t>Расходы на зимнее содержание дорог общего пользования местного значения (Закупка товаров, работ и услуг для обеспечения государственных (муниципальных) нужд)</t>
  </si>
  <si>
    <t>99 9 00 70442</t>
  </si>
  <si>
    <t>Расходы на осуществление дорожной деятельности в рамках исполнения судебных решений и мировых соглашений (Закупка товаров, работ и услуг для обеспечения государственных (муниципальных) нужд)</t>
  </si>
  <si>
    <t>Расходы на осуществление дорожной деятельности в рамках исполнения судебных решений и мировых соглашений (Иные бюджетные ассигнования)</t>
  </si>
  <si>
    <t>99 9 00 1219Г</t>
  </si>
  <si>
    <t>16 0 01 71580</t>
  </si>
  <si>
    <t>Раззработка проеткно-сметной документации по объекту "Водопроводные сети и артскважины с. Второво и пос. Мирный Камешковского района</t>
  </si>
  <si>
    <t>Разработка и проведение экспертизы проектно-сметной документации на рекультивацию несанкционированных свалок (Закупка товаров, работ и услуг для обеспечения государственных (муниципальных) нужд</t>
  </si>
  <si>
    <t>99 9 00 72020</t>
  </si>
  <si>
    <t>99 9 00 40187</t>
  </si>
  <si>
    <t>13 1 04 00000</t>
  </si>
  <si>
    <t>Строительство,реконструкция автомобильных дорог и искусственного сооружения на них ("Подъезд к КИС№6") Капитальные вложения в объекты государственной (муниципальной) собственности)</t>
  </si>
  <si>
    <t>Строительство,реконструкция автомобильных дорог и искусственного сооружения на них ("Подъезд к КИС№6") Капитальные вложения в объекты государственной (муниципальной) собственности) за счет дотации на сбалансированность</t>
  </si>
  <si>
    <t>99 9 00 4004Г</t>
  </si>
  <si>
    <t>99 9 00 7069Г</t>
  </si>
  <si>
    <t>Расходы на строительно-монтажные работы по Объекту "МСУ стадион "Труд" (Закупка товаров, работ и услуг для обеспечения государственных (муниципильных услуг)</t>
  </si>
  <si>
    <t>99 9 00 20441</t>
  </si>
  <si>
    <t>Основное мероприятие "Оснащение объектов спортивной инфраструктуры спортивно-технологическим оборудованием  "</t>
  </si>
  <si>
    <t>Расходы по оснащению объектов спортивной инфраструктуры спортивно-технологическим оборудованием  (Закупка товаров, работ и услуг для обеспечения государственных (муниципальных) нужд)</t>
  </si>
  <si>
    <t>09 3 02</t>
  </si>
  <si>
    <t>09 3 02 42280</t>
  </si>
  <si>
    <t>Приложение 4</t>
  </si>
  <si>
    <t>Расходы на приведение в нормативное состояние автомобильных дорог и искусственных сооружений  (Капитальные вложения в объекты государственной (муниципальной) собственности)</t>
  </si>
  <si>
    <t>17 0 02 A394D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</si>
</sst>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00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 Cyr"/>
    </font>
    <font>
      <b/>
      <sz val="12"/>
      <name val="Arial Cyr"/>
      <charset val="204"/>
    </font>
    <font>
      <sz val="12"/>
      <name val="Times New Roman"/>
      <family val="1"/>
      <charset val="204"/>
    </font>
    <font>
      <i/>
      <sz val="12"/>
      <name val="Arial Cyr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</font>
    <font>
      <b/>
      <sz val="12"/>
      <color theme="1"/>
      <name val="Arial Cyr"/>
      <charset val="204"/>
    </font>
    <font>
      <b/>
      <i/>
      <sz val="12"/>
      <name val="Arial Cyr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rgb="FF000000"/>
      <name val="Arial"/>
      <family val="2"/>
      <charset val="204"/>
    </font>
    <font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5">
      <alignment horizontal="left" vertical="top" wrapText="1"/>
    </xf>
    <xf numFmtId="1" fontId="7" fillId="0" borderId="6">
      <alignment horizontal="center" vertical="top" shrinkToFit="1"/>
    </xf>
    <xf numFmtId="1" fontId="7" fillId="0" borderId="7">
      <alignment horizontal="center" vertical="top" shrinkToFit="1"/>
    </xf>
    <xf numFmtId="49" fontId="8" fillId="0" borderId="7">
      <alignment horizontal="left" vertical="top" wrapText="1"/>
    </xf>
  </cellStyleXfs>
  <cellXfs count="122">
    <xf numFmtId="0" fontId="0" fillId="0" borderId="0" xfId="0"/>
    <xf numFmtId="0" fontId="0" fillId="2" borderId="0" xfId="0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9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165" fontId="9" fillId="4" borderId="1" xfId="0" applyNumberFormat="1" applyFont="1" applyFill="1" applyBorder="1" applyAlignment="1">
      <alignment horizontal="right" vertical="top" shrinkToFi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right" vertical="top" shrinkToFit="1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shrinkToFit="1"/>
    </xf>
    <xf numFmtId="4" fontId="9" fillId="0" borderId="1" xfId="0" applyNumberFormat="1" applyFont="1" applyFill="1" applyBorder="1" applyAlignment="1">
      <alignment horizontal="right" vertical="top" shrinkToFit="1"/>
    </xf>
    <xf numFmtId="165" fontId="9" fillId="0" borderId="1" xfId="0" applyNumberFormat="1" applyFont="1" applyFill="1" applyBorder="1" applyAlignment="1">
      <alignment horizontal="right" vertical="top" shrinkToFit="1"/>
    </xf>
    <xf numFmtId="165" fontId="4" fillId="0" borderId="1" xfId="0" applyNumberFormat="1" applyFont="1" applyFill="1" applyBorder="1" applyAlignment="1">
      <alignment horizontal="right" vertical="top" shrinkToFit="1"/>
    </xf>
    <xf numFmtId="0" fontId="4" fillId="4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right" vertical="top" shrinkToFit="1"/>
    </xf>
    <xf numFmtId="0" fontId="11" fillId="4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5" xfId="1" applyNumberFormat="1" applyFo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right" vertical="top" shrinkToFit="1"/>
    </xf>
    <xf numFmtId="1" fontId="12" fillId="0" borderId="7" xfId="3" applyNumberFormat="1" applyFont="1" applyAlignment="1" applyProtection="1">
      <alignment horizontal="left" vertical="top" shrinkToFi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right" vertical="top" shrinkToFi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164" fontId="11" fillId="0" borderId="2" xfId="0" applyNumberFormat="1" applyFont="1" applyFill="1" applyBorder="1" applyAlignment="1">
      <alignment horizontal="right" vertical="top" shrinkToFit="1"/>
    </xf>
    <xf numFmtId="49" fontId="11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right" vertical="top" shrinkToFit="1"/>
    </xf>
    <xf numFmtId="0" fontId="4" fillId="0" borderId="0" xfId="0" applyFont="1" applyFill="1" applyBorder="1" applyAlignment="1">
      <alignment horizontal="left" vertical="top" wrapText="1"/>
    </xf>
    <xf numFmtId="0" fontId="13" fillId="0" borderId="9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 vertical="top" shrinkToFit="1"/>
    </xf>
    <xf numFmtId="49" fontId="11" fillId="4" borderId="1" xfId="0" applyNumberFormat="1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164" fontId="11" fillId="4" borderId="1" xfId="0" applyNumberFormat="1" applyFont="1" applyFill="1" applyBorder="1" applyAlignment="1">
      <alignment horizontal="right" vertical="top" shrinkToFit="1"/>
    </xf>
    <xf numFmtId="0" fontId="11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9" fillId="4" borderId="1" xfId="0" applyNumberFormat="1" applyFont="1" applyFill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left" vertical="top" wrapText="1"/>
    </xf>
    <xf numFmtId="166" fontId="4" fillId="0" borderId="0" xfId="4" applyNumberFormat="1" applyFont="1" applyFill="1" applyBorder="1" applyProtection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right" vertical="top" shrinkToFit="1"/>
    </xf>
    <xf numFmtId="0" fontId="4" fillId="0" borderId="3" xfId="0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right" vertical="top" shrinkToFit="1"/>
    </xf>
    <xf numFmtId="1" fontId="12" fillId="0" borderId="5" xfId="3" applyNumberFormat="1" applyFont="1" applyBorder="1" applyProtection="1">
      <alignment horizontal="center" vertical="top" shrinkToFit="1"/>
    </xf>
    <xf numFmtId="1" fontId="12" fillId="0" borderId="8" xfId="2" applyNumberFormat="1" applyFont="1" applyBorder="1" applyProtection="1">
      <alignment horizontal="center" vertical="top" shrinkToFit="1"/>
    </xf>
    <xf numFmtId="1" fontId="12" fillId="0" borderId="7" xfId="3" applyNumberFormat="1" applyFont="1" applyProtection="1">
      <alignment horizontal="center" vertical="top" shrinkToFit="1"/>
    </xf>
    <xf numFmtId="1" fontId="12" fillId="0" borderId="6" xfId="2" applyNumberFormat="1" applyFont="1" applyProtection="1">
      <alignment horizontal="center" vertical="top" shrinkToFit="1"/>
    </xf>
    <xf numFmtId="49" fontId="4" fillId="0" borderId="0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horizontal="center" vertical="top" wrapText="1"/>
    </xf>
    <xf numFmtId="164" fontId="9" fillId="0" borderId="3" xfId="0" applyNumberFormat="1" applyFont="1" applyFill="1" applyBorder="1" applyAlignment="1">
      <alignment horizontal="right" vertical="top" shrinkToFit="1"/>
    </xf>
    <xf numFmtId="49" fontId="11" fillId="0" borderId="3" xfId="0" applyNumberFormat="1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shrinkToFi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right" vertical="top" shrinkToFit="1"/>
    </xf>
    <xf numFmtId="0" fontId="9" fillId="0" borderId="3" xfId="0" applyNumberFormat="1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4" fontId="9" fillId="0" borderId="3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left" vertical="top" wrapText="1"/>
    </xf>
    <xf numFmtId="164" fontId="4" fillId="0" borderId="1" xfId="0" quotePrefix="1" applyNumberFormat="1" applyFont="1" applyFill="1" applyBorder="1" applyAlignment="1">
      <alignment horizontal="left" vertical="top" wrapText="1"/>
    </xf>
    <xf numFmtId="0" fontId="12" fillId="0" borderId="5" xfId="1" applyNumberFormat="1" applyFont="1" applyFill="1" applyProtection="1">
      <alignment horizontal="left" vertical="top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center" shrinkToFit="1"/>
    </xf>
    <xf numFmtId="0" fontId="17" fillId="2" borderId="1" xfId="0" applyFont="1" applyFill="1" applyBorder="1" applyAlignment="1">
      <alignment horizontal="center" vertical="center" shrinkToFit="1"/>
    </xf>
    <xf numFmtId="165" fontId="16" fillId="2" borderId="1" xfId="0" applyNumberFormat="1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11" fillId="0" borderId="3" xfId="0" applyFont="1" applyFill="1" applyBorder="1" applyAlignment="1">
      <alignment horizontal="left" vertical="top" wrapText="1"/>
    </xf>
    <xf numFmtId="4" fontId="11" fillId="0" borderId="3" xfId="0" applyNumberFormat="1" applyFont="1" applyFill="1" applyBorder="1" applyAlignment="1">
      <alignment horizontal="right" vertical="top" shrinkToFit="1"/>
    </xf>
    <xf numFmtId="165" fontId="11" fillId="0" borderId="1" xfId="0" applyNumberFormat="1" applyFont="1" applyFill="1" applyBorder="1" applyAlignment="1">
      <alignment horizontal="right" vertical="top" shrinkToFit="1"/>
    </xf>
    <xf numFmtId="1" fontId="18" fillId="0" borderId="7" xfId="3" applyNumberFormat="1" applyFont="1" applyAlignment="1" applyProtection="1">
      <alignment horizontal="left" vertical="top" shrinkToFit="1"/>
    </xf>
    <xf numFmtId="49" fontId="11" fillId="0" borderId="2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9" fillId="0" borderId="9" xfId="0" applyNumberFormat="1" applyFont="1" applyFill="1" applyBorder="1" applyAlignment="1" applyProtection="1">
      <alignment horizontal="left" vertical="top" wrapText="1"/>
    </xf>
    <xf numFmtId="164" fontId="16" fillId="2" borderId="1" xfId="0" applyNumberFormat="1" applyFont="1" applyFill="1" applyBorder="1" applyAlignment="1">
      <alignment horizontal="right" vertical="center" shrinkToFit="1"/>
    </xf>
    <xf numFmtId="164" fontId="9" fillId="4" borderId="1" xfId="0" applyNumberFormat="1" applyFont="1" applyFill="1" applyBorder="1" applyAlignment="1">
      <alignment horizontal="right" vertical="top" shrinkToFit="1"/>
    </xf>
    <xf numFmtId="0" fontId="4" fillId="0" borderId="0" xfId="0" applyFont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0" fontId="4" fillId="0" borderId="10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3" fillId="2" borderId="0" xfId="0" applyFont="1" applyFill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vertical="center" wrapText="1"/>
    </xf>
  </cellXfs>
  <cellStyles count="5">
    <cellStyle name="xl24" xfId="1"/>
    <cellStyle name="xl29" xfId="2"/>
    <cellStyle name="xl32" xfId="3"/>
    <cellStyle name="xl38" xfId="4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5"/>
  <sheetViews>
    <sheetView tabSelected="1" workbookViewId="0">
      <pane ySplit="1" topLeftCell="A2" activePane="bottomLeft" state="frozen"/>
      <selection pane="bottomLeft" activeCell="G480" sqref="G480"/>
    </sheetView>
  </sheetViews>
  <sheetFormatPr defaultRowHeight="12.75"/>
  <cols>
    <col min="1" max="1" width="35.7109375" customWidth="1"/>
    <col min="2" max="2" width="17.5703125" customWidth="1"/>
    <col min="6" max="6" width="15.5703125" customWidth="1"/>
    <col min="7" max="7" width="17.140625" customWidth="1"/>
    <col min="8" max="8" width="16.85546875" customWidth="1"/>
  </cols>
  <sheetData>
    <row r="1" spans="1:8">
      <c r="A1" s="2"/>
      <c r="B1" s="2"/>
      <c r="C1" s="113"/>
      <c r="D1" s="114"/>
      <c r="E1" s="114"/>
      <c r="F1" s="114"/>
      <c r="G1" s="6"/>
      <c r="H1" s="6"/>
    </row>
    <row r="2" spans="1:8" ht="15">
      <c r="A2" s="1"/>
      <c r="B2" s="1"/>
      <c r="C2" s="93"/>
      <c r="D2" s="94"/>
      <c r="E2" s="94"/>
      <c r="F2" s="120" t="s">
        <v>838</v>
      </c>
      <c r="G2" s="120"/>
      <c r="H2" s="120"/>
    </row>
    <row r="3" spans="1:8" ht="15">
      <c r="A3" s="1"/>
      <c r="B3" s="1"/>
      <c r="C3" s="108"/>
      <c r="D3" s="94"/>
      <c r="E3" s="94"/>
      <c r="F3" s="120" t="s">
        <v>762</v>
      </c>
      <c r="G3" s="120"/>
      <c r="H3" s="120"/>
    </row>
    <row r="4" spans="1:8" ht="15">
      <c r="A4" s="1"/>
      <c r="B4" s="1"/>
      <c r="C4" s="93"/>
      <c r="D4" s="94"/>
      <c r="E4" s="94"/>
      <c r="F4" s="120" t="s">
        <v>763</v>
      </c>
      <c r="G4" s="120"/>
      <c r="H4" s="120"/>
    </row>
    <row r="5" spans="1:8" ht="15">
      <c r="A5" s="1"/>
      <c r="B5" s="1"/>
      <c r="C5" s="93"/>
      <c r="D5" s="93"/>
      <c r="E5" s="93"/>
      <c r="F5" s="121" t="s">
        <v>764</v>
      </c>
      <c r="G5" s="116"/>
      <c r="H5" s="116"/>
    </row>
    <row r="6" spans="1:8" ht="15">
      <c r="A6" s="10"/>
      <c r="B6" s="10"/>
      <c r="C6" s="93"/>
      <c r="D6" s="93"/>
      <c r="E6" s="93"/>
      <c r="F6" s="93"/>
      <c r="G6" s="104"/>
      <c r="H6" s="104"/>
    </row>
    <row r="7" spans="1:8" ht="15">
      <c r="A7" s="10"/>
      <c r="B7" s="10"/>
      <c r="C7" s="93"/>
      <c r="D7" s="93"/>
      <c r="E7" s="93"/>
      <c r="F7" s="93"/>
      <c r="G7" s="104"/>
      <c r="H7" s="104"/>
    </row>
    <row r="8" spans="1:8">
      <c r="A8" s="1"/>
      <c r="B8" s="1"/>
      <c r="C8" s="3"/>
      <c r="D8" s="3"/>
      <c r="E8" s="3"/>
      <c r="F8" s="3"/>
      <c r="G8" s="3"/>
      <c r="H8" s="3"/>
    </row>
    <row r="9" spans="1:8">
      <c r="A9" s="115"/>
      <c r="B9" s="116"/>
      <c r="C9" s="116"/>
      <c r="D9" s="116"/>
      <c r="E9" s="116"/>
      <c r="F9" s="116"/>
      <c r="G9" s="7"/>
      <c r="H9" s="7"/>
    </row>
    <row r="10" spans="1:8" ht="15.75">
      <c r="A10" s="117" t="s">
        <v>40</v>
      </c>
      <c r="B10" s="118"/>
      <c r="C10" s="118"/>
      <c r="D10" s="118"/>
      <c r="E10" s="118"/>
      <c r="F10" s="118"/>
      <c r="G10" s="119"/>
      <c r="H10" s="119"/>
    </row>
    <row r="11" spans="1:8" ht="15.75">
      <c r="A11" s="117" t="s">
        <v>36</v>
      </c>
      <c r="B11" s="118"/>
      <c r="C11" s="118"/>
      <c r="D11" s="118"/>
      <c r="E11" s="118"/>
      <c r="F11" s="118"/>
      <c r="G11" s="119"/>
      <c r="H11" s="119"/>
    </row>
    <row r="12" spans="1:8" ht="15.75">
      <c r="A12" s="117" t="s">
        <v>221</v>
      </c>
      <c r="B12" s="117"/>
      <c r="C12" s="117"/>
      <c r="D12" s="117"/>
      <c r="E12" s="117"/>
      <c r="F12" s="117"/>
      <c r="G12" s="119"/>
      <c r="H12" s="119"/>
    </row>
    <row r="13" spans="1:8" ht="15.75">
      <c r="A13" s="117" t="s">
        <v>220</v>
      </c>
      <c r="B13" s="117"/>
      <c r="C13" s="117"/>
      <c r="D13" s="117"/>
      <c r="E13" s="117"/>
      <c r="F13" s="117"/>
      <c r="G13" s="119"/>
      <c r="H13" s="119"/>
    </row>
    <row r="14" spans="1:8" ht="15.75">
      <c r="A14" s="117" t="s">
        <v>698</v>
      </c>
      <c r="B14" s="117"/>
      <c r="C14" s="117"/>
      <c r="D14" s="117"/>
      <c r="E14" s="117"/>
      <c r="F14" s="117"/>
      <c r="G14" s="119"/>
      <c r="H14" s="119"/>
    </row>
    <row r="15" spans="1:8" ht="15.75">
      <c r="A15" s="105"/>
      <c r="B15" s="105"/>
      <c r="C15" s="105"/>
      <c r="D15" s="105"/>
      <c r="E15" s="105"/>
      <c r="F15" s="105"/>
      <c r="G15" s="106"/>
      <c r="H15" s="106"/>
    </row>
    <row r="16" spans="1:8" ht="15">
      <c r="A16" s="112"/>
      <c r="B16" s="112"/>
      <c r="C16" s="112"/>
      <c r="D16" s="112"/>
      <c r="E16" s="112"/>
      <c r="F16" s="112"/>
      <c r="G16" s="5"/>
      <c r="H16" s="5"/>
    </row>
    <row r="17" spans="1:8" ht="15">
      <c r="A17" s="112"/>
      <c r="B17" s="112"/>
      <c r="C17" s="112"/>
      <c r="D17" s="112"/>
      <c r="E17" s="112"/>
      <c r="F17" s="112"/>
      <c r="G17" s="5"/>
      <c r="H17" s="8" t="s">
        <v>391</v>
      </c>
    </row>
    <row r="18" spans="1:8" ht="21" customHeight="1">
      <c r="A18" s="107" t="s">
        <v>63</v>
      </c>
      <c r="B18" s="9" t="s">
        <v>55</v>
      </c>
      <c r="C18" s="9" t="s">
        <v>56</v>
      </c>
      <c r="D18" s="9" t="s">
        <v>57</v>
      </c>
      <c r="E18" s="9" t="s">
        <v>58</v>
      </c>
      <c r="F18" s="107" t="s">
        <v>448</v>
      </c>
      <c r="G18" s="107" t="s">
        <v>583</v>
      </c>
      <c r="H18" s="107" t="s">
        <v>699</v>
      </c>
    </row>
    <row r="19" spans="1:8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</row>
    <row r="20" spans="1:8" ht="18">
      <c r="A20" s="90" t="s">
        <v>83</v>
      </c>
      <c r="B20" s="91"/>
      <c r="C20" s="91"/>
      <c r="D20" s="91"/>
      <c r="E20" s="91"/>
      <c r="F20" s="102">
        <f>F21+F495+F497+F500+F508+F513</f>
        <v>1176584.3999999999</v>
      </c>
      <c r="G20" s="92">
        <f>G21+G495+G497+G500+G508+G513</f>
        <v>1087163.128</v>
      </c>
      <c r="H20" s="92">
        <f>H21+H495+H497+H500+H508+H513</f>
        <v>1212601.7079999999</v>
      </c>
    </row>
    <row r="21" spans="1:8" ht="31.5">
      <c r="A21" s="11" t="s">
        <v>60</v>
      </c>
      <c r="B21" s="12"/>
      <c r="C21" s="12"/>
      <c r="D21" s="12"/>
      <c r="E21" s="12"/>
      <c r="F21" s="103">
        <f>F22+F38+F57+F73+F80+F92+F100+F160+F201+F208+F235+F430+F445+F487</f>
        <v>851867</v>
      </c>
      <c r="G21" s="103">
        <f>G22+G38+G57+G73+G80+G92+G100+G160+G201+G208+G235+G430+G445</f>
        <v>822449.4</v>
      </c>
      <c r="H21" s="13">
        <f>H22+H38+H57+H73+H80+H92+H100+H160+H201+H208+H235+H430+H445</f>
        <v>946963.70799999998</v>
      </c>
    </row>
    <row r="22" spans="1:8" ht="63">
      <c r="A22" s="11" t="s">
        <v>752</v>
      </c>
      <c r="B22" s="14" t="s">
        <v>69</v>
      </c>
      <c r="C22" s="15"/>
      <c r="D22" s="16"/>
      <c r="E22" s="16"/>
      <c r="F22" s="17">
        <f>F23+F33</f>
        <v>2991.9</v>
      </c>
      <c r="G22" s="17">
        <f>G23+G33</f>
        <v>2650.7000000000003</v>
      </c>
      <c r="H22" s="17">
        <f>H23+H33</f>
        <v>2650.7000000000003</v>
      </c>
    </row>
    <row r="23" spans="1:8" ht="47.25">
      <c r="A23" s="11" t="s">
        <v>47</v>
      </c>
      <c r="B23" s="14" t="s">
        <v>48</v>
      </c>
      <c r="C23" s="15"/>
      <c r="D23" s="15"/>
      <c r="E23" s="15"/>
      <c r="F23" s="17">
        <f>F24+F27+F29+F31</f>
        <v>2964.9</v>
      </c>
      <c r="G23" s="17">
        <f>G24+G27+G29+G31</f>
        <v>2623.7000000000003</v>
      </c>
      <c r="H23" s="17">
        <f>H24+H27+H29+H31</f>
        <v>2623.7000000000003</v>
      </c>
    </row>
    <row r="24" spans="1:8" ht="94.5">
      <c r="A24" s="11" t="s">
        <v>751</v>
      </c>
      <c r="B24" s="14" t="s">
        <v>50</v>
      </c>
      <c r="C24" s="15"/>
      <c r="D24" s="15" t="s">
        <v>72</v>
      </c>
      <c r="E24" s="15" t="s">
        <v>74</v>
      </c>
      <c r="F24" s="17">
        <f>F25+F26</f>
        <v>2522.9</v>
      </c>
      <c r="G24" s="17">
        <f>SUM(G25:G26)</f>
        <v>2525.2000000000003</v>
      </c>
      <c r="H24" s="17">
        <f>SUM(H25:H26)</f>
        <v>2525.2000000000003</v>
      </c>
    </row>
    <row r="25" spans="1:8" ht="180">
      <c r="A25" s="18" t="s">
        <v>279</v>
      </c>
      <c r="B25" s="19" t="s">
        <v>51</v>
      </c>
      <c r="C25" s="16" t="s">
        <v>78</v>
      </c>
      <c r="D25" s="16" t="s">
        <v>72</v>
      </c>
      <c r="E25" s="16" t="s">
        <v>74</v>
      </c>
      <c r="F25" s="20">
        <v>2491.4</v>
      </c>
      <c r="G25" s="20">
        <v>2491.4</v>
      </c>
      <c r="H25" s="20">
        <v>2491.4</v>
      </c>
    </row>
    <row r="26" spans="1:8" ht="105">
      <c r="A26" s="18" t="s">
        <v>139</v>
      </c>
      <c r="B26" s="19" t="s">
        <v>51</v>
      </c>
      <c r="C26" s="16" t="s">
        <v>79</v>
      </c>
      <c r="D26" s="16" t="s">
        <v>72</v>
      </c>
      <c r="E26" s="16" t="s">
        <v>74</v>
      </c>
      <c r="F26" s="20">
        <v>31.5</v>
      </c>
      <c r="G26" s="20">
        <v>33.799999999999997</v>
      </c>
      <c r="H26" s="20">
        <v>33.799999999999997</v>
      </c>
    </row>
    <row r="27" spans="1:8" ht="78.75">
      <c r="A27" s="11" t="s">
        <v>49</v>
      </c>
      <c r="B27" s="14" t="s">
        <v>110</v>
      </c>
      <c r="C27" s="15"/>
      <c r="D27" s="15"/>
      <c r="E27" s="15"/>
      <c r="F27" s="17">
        <f>F28</f>
        <v>0</v>
      </c>
      <c r="G27" s="17">
        <f>G28</f>
        <v>25</v>
      </c>
      <c r="H27" s="17">
        <f>H28</f>
        <v>25</v>
      </c>
    </row>
    <row r="28" spans="1:8" ht="112.5" customHeight="1">
      <c r="A28" s="18" t="s">
        <v>428</v>
      </c>
      <c r="B28" s="19" t="s">
        <v>176</v>
      </c>
      <c r="C28" s="16" t="s">
        <v>79</v>
      </c>
      <c r="D28" s="16" t="s">
        <v>72</v>
      </c>
      <c r="E28" s="16" t="s">
        <v>74</v>
      </c>
      <c r="F28" s="20"/>
      <c r="G28" s="20">
        <v>25</v>
      </c>
      <c r="H28" s="20">
        <v>25</v>
      </c>
    </row>
    <row r="29" spans="1:8" ht="63" hidden="1">
      <c r="A29" s="11" t="s">
        <v>657</v>
      </c>
      <c r="B29" s="14" t="s">
        <v>660</v>
      </c>
      <c r="C29" s="16"/>
      <c r="D29" s="16"/>
      <c r="E29" s="16"/>
      <c r="F29" s="17">
        <f>SUM(F30)</f>
        <v>0</v>
      </c>
      <c r="G29" s="17">
        <f>SUM(G30)</f>
        <v>0</v>
      </c>
      <c r="H29" s="17">
        <f>SUM(H30)</f>
        <v>0</v>
      </c>
    </row>
    <row r="30" spans="1:8" ht="15.75" hidden="1">
      <c r="A30" s="11"/>
      <c r="B30" s="14"/>
      <c r="C30" s="16"/>
      <c r="D30" s="16"/>
      <c r="E30" s="16"/>
      <c r="F30" s="17"/>
      <c r="G30" s="20"/>
      <c r="H30" s="20"/>
    </row>
    <row r="31" spans="1:8" ht="126">
      <c r="A31" s="11" t="s">
        <v>719</v>
      </c>
      <c r="B31" s="14" t="s">
        <v>720</v>
      </c>
      <c r="C31" s="16"/>
      <c r="D31" s="16"/>
      <c r="E31" s="16"/>
      <c r="F31" s="17">
        <f>SUM(F32)</f>
        <v>442</v>
      </c>
      <c r="G31" s="17">
        <f>SUM(G32)</f>
        <v>73.5</v>
      </c>
      <c r="H31" s="17">
        <f>SUM(H32)</f>
        <v>73.5</v>
      </c>
    </row>
    <row r="32" spans="1:8" ht="120">
      <c r="A32" s="18" t="s">
        <v>658</v>
      </c>
      <c r="B32" s="19" t="s">
        <v>659</v>
      </c>
      <c r="C32" s="16" t="s">
        <v>79</v>
      </c>
      <c r="D32" s="16" t="s">
        <v>72</v>
      </c>
      <c r="E32" s="16" t="s">
        <v>74</v>
      </c>
      <c r="F32" s="20">
        <v>442</v>
      </c>
      <c r="G32" s="20">
        <v>73.5</v>
      </c>
      <c r="H32" s="20">
        <v>73.5</v>
      </c>
    </row>
    <row r="33" spans="1:8" ht="47.25">
      <c r="A33" s="11" t="s">
        <v>96</v>
      </c>
      <c r="B33" s="14" t="s">
        <v>98</v>
      </c>
      <c r="C33" s="15"/>
      <c r="D33" s="15"/>
      <c r="E33" s="15"/>
      <c r="F33" s="17">
        <f>SUM(F34+F36)</f>
        <v>27</v>
      </c>
      <c r="G33" s="17">
        <f t="shared" ref="F33:H34" si="0">G34</f>
        <v>27</v>
      </c>
      <c r="H33" s="17">
        <f t="shared" si="0"/>
        <v>27</v>
      </c>
    </row>
    <row r="34" spans="1:8" ht="110.25">
      <c r="A34" s="11" t="s">
        <v>97</v>
      </c>
      <c r="B34" s="14" t="s">
        <v>99</v>
      </c>
      <c r="C34" s="15"/>
      <c r="D34" s="15"/>
      <c r="E34" s="15"/>
      <c r="F34" s="17">
        <f t="shared" si="0"/>
        <v>27</v>
      </c>
      <c r="G34" s="17">
        <f t="shared" si="0"/>
        <v>27</v>
      </c>
      <c r="H34" s="17">
        <f t="shared" si="0"/>
        <v>27</v>
      </c>
    </row>
    <row r="35" spans="1:8" ht="90.75" customHeight="1">
      <c r="A35" s="18" t="s">
        <v>100</v>
      </c>
      <c r="B35" s="19" t="s">
        <v>177</v>
      </c>
      <c r="C35" s="16" t="s">
        <v>54</v>
      </c>
      <c r="D35" s="16" t="s">
        <v>64</v>
      </c>
      <c r="E35" s="16" t="s">
        <v>70</v>
      </c>
      <c r="F35" s="20">
        <v>27</v>
      </c>
      <c r="G35" s="20">
        <v>27</v>
      </c>
      <c r="H35" s="20">
        <v>27</v>
      </c>
    </row>
    <row r="36" spans="1:8" ht="47.25" hidden="1">
      <c r="A36" s="11" t="s">
        <v>530</v>
      </c>
      <c r="B36" s="14" t="s">
        <v>531</v>
      </c>
      <c r="C36" s="16"/>
      <c r="D36" s="16"/>
      <c r="E36" s="16"/>
      <c r="F36" s="17">
        <f>SUM(F37)</f>
        <v>0</v>
      </c>
      <c r="G36" s="20"/>
      <c r="H36" s="20"/>
    </row>
    <row r="37" spans="1:8" ht="90" hidden="1">
      <c r="A37" s="18" t="s">
        <v>532</v>
      </c>
      <c r="B37" s="19" t="s">
        <v>533</v>
      </c>
      <c r="C37" s="16" t="s">
        <v>52</v>
      </c>
      <c r="D37" s="16" t="s">
        <v>74</v>
      </c>
      <c r="E37" s="16" t="s">
        <v>71</v>
      </c>
      <c r="F37" s="20"/>
      <c r="G37" s="20"/>
      <c r="H37" s="20"/>
    </row>
    <row r="38" spans="1:8" ht="78.75">
      <c r="A38" s="11" t="s">
        <v>613</v>
      </c>
      <c r="B38" s="14" t="s">
        <v>71</v>
      </c>
      <c r="C38" s="16"/>
      <c r="D38" s="16"/>
      <c r="E38" s="16"/>
      <c r="F38" s="17">
        <f>SUM(F39+F44+F47+F52)</f>
        <v>9750.9</v>
      </c>
      <c r="G38" s="21">
        <f>SUM(G39+G44+G47+G52)</f>
        <v>10119.4</v>
      </c>
      <c r="H38" s="22">
        <f>SUM(H39+H44+H47+H52)</f>
        <v>7952.7080000000005</v>
      </c>
    </row>
    <row r="39" spans="1:8" ht="54" customHeight="1">
      <c r="A39" s="11" t="s">
        <v>89</v>
      </c>
      <c r="B39" s="14" t="s">
        <v>91</v>
      </c>
      <c r="C39" s="15"/>
      <c r="D39" s="15"/>
      <c r="E39" s="15"/>
      <c r="F39" s="17">
        <f t="shared" ref="F39:H40" si="1">F40</f>
        <v>2588.8000000000002</v>
      </c>
      <c r="G39" s="17">
        <f t="shared" si="1"/>
        <v>2784.8999999999996</v>
      </c>
      <c r="H39" s="17">
        <f t="shared" si="1"/>
        <v>2828.4</v>
      </c>
    </row>
    <row r="40" spans="1:8" ht="47.25">
      <c r="A40" s="11" t="s">
        <v>90</v>
      </c>
      <c r="B40" s="14" t="s">
        <v>111</v>
      </c>
      <c r="C40" s="15"/>
      <c r="D40" s="15"/>
      <c r="E40" s="15"/>
      <c r="F40" s="17">
        <f t="shared" si="1"/>
        <v>2588.8000000000002</v>
      </c>
      <c r="G40" s="17">
        <f t="shared" si="1"/>
        <v>2784.8999999999996</v>
      </c>
      <c r="H40" s="17">
        <f t="shared" si="1"/>
        <v>2828.4</v>
      </c>
    </row>
    <row r="41" spans="1:8" ht="90">
      <c r="A41" s="18" t="s">
        <v>479</v>
      </c>
      <c r="B41" s="19" t="s">
        <v>269</v>
      </c>
      <c r="C41" s="16" t="s">
        <v>54</v>
      </c>
      <c r="D41" s="16" t="s">
        <v>64</v>
      </c>
      <c r="E41" s="16" t="s">
        <v>72</v>
      </c>
      <c r="F41" s="20">
        <f>F42+F43</f>
        <v>2588.8000000000002</v>
      </c>
      <c r="G41" s="20">
        <f>G42+G43</f>
        <v>2784.8999999999996</v>
      </c>
      <c r="H41" s="20">
        <f>H42+H43</f>
        <v>2828.4</v>
      </c>
    </row>
    <row r="42" spans="1:8" ht="30">
      <c r="A42" s="30" t="s">
        <v>426</v>
      </c>
      <c r="B42" s="39" t="s">
        <v>269</v>
      </c>
      <c r="C42" s="42" t="s">
        <v>54</v>
      </c>
      <c r="D42" s="42" t="s">
        <v>64</v>
      </c>
      <c r="E42" s="42" t="s">
        <v>72</v>
      </c>
      <c r="F42" s="43">
        <v>2013.4</v>
      </c>
      <c r="G42" s="43">
        <v>2120.6</v>
      </c>
      <c r="H42" s="43">
        <v>2152.9</v>
      </c>
    </row>
    <row r="43" spans="1:8" ht="34.5" customHeight="1">
      <c r="A43" s="30" t="s">
        <v>309</v>
      </c>
      <c r="B43" s="39" t="s">
        <v>269</v>
      </c>
      <c r="C43" s="42" t="s">
        <v>54</v>
      </c>
      <c r="D43" s="42" t="s">
        <v>64</v>
      </c>
      <c r="E43" s="42" t="s">
        <v>72</v>
      </c>
      <c r="F43" s="43">
        <v>575.4</v>
      </c>
      <c r="G43" s="43">
        <v>664.3</v>
      </c>
      <c r="H43" s="43">
        <v>675.5</v>
      </c>
    </row>
    <row r="44" spans="1:8" ht="126" hidden="1">
      <c r="A44" s="11" t="s">
        <v>478</v>
      </c>
      <c r="B44" s="14" t="s">
        <v>365</v>
      </c>
      <c r="C44" s="15"/>
      <c r="D44" s="15"/>
      <c r="E44" s="15"/>
      <c r="F44" s="17">
        <f>SUM(F45)</f>
        <v>0</v>
      </c>
      <c r="G44" s="22">
        <f>G45</f>
        <v>0</v>
      </c>
      <c r="H44" s="17">
        <f>SUM(H45)</f>
        <v>0</v>
      </c>
    </row>
    <row r="45" spans="1:8" ht="141.75" hidden="1">
      <c r="A45" s="11" t="s">
        <v>366</v>
      </c>
      <c r="B45" s="14" t="s">
        <v>367</v>
      </c>
      <c r="C45" s="15"/>
      <c r="D45" s="15"/>
      <c r="E45" s="15"/>
      <c r="F45" s="17">
        <f>F46</f>
        <v>0</v>
      </c>
      <c r="G45" s="22">
        <f>G46</f>
        <v>0</v>
      </c>
      <c r="H45" s="17">
        <f>SUM(H46:H46)</f>
        <v>0</v>
      </c>
    </row>
    <row r="46" spans="1:8" ht="150" hidden="1">
      <c r="A46" s="18" t="s">
        <v>429</v>
      </c>
      <c r="B46" s="19" t="s">
        <v>368</v>
      </c>
      <c r="C46" s="16" t="s">
        <v>54</v>
      </c>
      <c r="D46" s="16" t="s">
        <v>64</v>
      </c>
      <c r="E46" s="16" t="s">
        <v>70</v>
      </c>
      <c r="F46" s="20"/>
      <c r="G46" s="23"/>
      <c r="H46" s="20"/>
    </row>
    <row r="47" spans="1:8" ht="49.5" customHeight="1">
      <c r="A47" s="11" t="s">
        <v>92</v>
      </c>
      <c r="B47" s="14" t="s">
        <v>93</v>
      </c>
      <c r="C47" s="15"/>
      <c r="D47" s="15"/>
      <c r="E47" s="15"/>
      <c r="F47" s="17">
        <f t="shared" ref="F47:H48" si="2">F48</f>
        <v>6300</v>
      </c>
      <c r="G47" s="17">
        <f t="shared" si="2"/>
        <v>6300</v>
      </c>
      <c r="H47" s="22">
        <f t="shared" si="2"/>
        <v>4032.308</v>
      </c>
    </row>
    <row r="48" spans="1:8" ht="110.25">
      <c r="A48" s="11" t="s">
        <v>94</v>
      </c>
      <c r="B48" s="14" t="s">
        <v>95</v>
      </c>
      <c r="C48" s="15"/>
      <c r="D48" s="15"/>
      <c r="E48" s="15"/>
      <c r="F48" s="17">
        <f t="shared" si="2"/>
        <v>6300</v>
      </c>
      <c r="G48" s="17">
        <f t="shared" si="2"/>
        <v>6300</v>
      </c>
      <c r="H48" s="22">
        <f t="shared" si="2"/>
        <v>4032.308</v>
      </c>
    </row>
    <row r="49" spans="1:8" ht="90">
      <c r="A49" s="18" t="s">
        <v>529</v>
      </c>
      <c r="B49" s="19" t="s">
        <v>480</v>
      </c>
      <c r="C49" s="16" t="s">
        <v>54</v>
      </c>
      <c r="D49" s="16" t="s">
        <v>64</v>
      </c>
      <c r="E49" s="16" t="s">
        <v>70</v>
      </c>
      <c r="F49" s="20">
        <f>F50+F51</f>
        <v>6300</v>
      </c>
      <c r="G49" s="20">
        <f>G50+G51</f>
        <v>6300</v>
      </c>
      <c r="H49" s="23">
        <f>H50+H51</f>
        <v>4032.308</v>
      </c>
    </row>
    <row r="50" spans="1:8" ht="30">
      <c r="A50" s="30" t="s">
        <v>426</v>
      </c>
      <c r="B50" s="39" t="s">
        <v>215</v>
      </c>
      <c r="C50" s="42" t="s">
        <v>54</v>
      </c>
      <c r="D50" s="42" t="s">
        <v>64</v>
      </c>
      <c r="E50" s="42" t="s">
        <v>70</v>
      </c>
      <c r="F50" s="43">
        <v>5481</v>
      </c>
      <c r="G50" s="43">
        <v>5481</v>
      </c>
      <c r="H50" s="97">
        <v>3508.1080000000002</v>
      </c>
    </row>
    <row r="51" spans="1:8" ht="30">
      <c r="A51" s="30" t="s">
        <v>309</v>
      </c>
      <c r="B51" s="39" t="s">
        <v>178</v>
      </c>
      <c r="C51" s="42" t="s">
        <v>54</v>
      </c>
      <c r="D51" s="42" t="s">
        <v>64</v>
      </c>
      <c r="E51" s="42" t="s">
        <v>70</v>
      </c>
      <c r="F51" s="43">
        <v>819</v>
      </c>
      <c r="G51" s="43">
        <v>819</v>
      </c>
      <c r="H51" s="43">
        <v>524.20000000000005</v>
      </c>
    </row>
    <row r="52" spans="1:8" ht="102.75" customHeight="1">
      <c r="A52" s="11" t="s">
        <v>222</v>
      </c>
      <c r="B52" s="14" t="s">
        <v>271</v>
      </c>
      <c r="C52" s="15"/>
      <c r="D52" s="15"/>
      <c r="E52" s="15"/>
      <c r="F52" s="17">
        <f t="shared" ref="F52:H53" si="3">F53</f>
        <v>862.1</v>
      </c>
      <c r="G52" s="17">
        <f t="shared" si="3"/>
        <v>1034.5</v>
      </c>
      <c r="H52" s="17">
        <f t="shared" si="3"/>
        <v>1092</v>
      </c>
    </row>
    <row r="53" spans="1:8" ht="204.75">
      <c r="A53" s="11" t="s">
        <v>481</v>
      </c>
      <c r="B53" s="14" t="s">
        <v>272</v>
      </c>
      <c r="C53" s="15"/>
      <c r="D53" s="15"/>
      <c r="E53" s="15"/>
      <c r="F53" s="17">
        <f t="shared" si="3"/>
        <v>862.1</v>
      </c>
      <c r="G53" s="17">
        <f t="shared" si="3"/>
        <v>1034.5</v>
      </c>
      <c r="H53" s="17">
        <f t="shared" si="3"/>
        <v>1092</v>
      </c>
    </row>
    <row r="54" spans="1:8" ht="120">
      <c r="A54" s="18" t="s">
        <v>787</v>
      </c>
      <c r="B54" s="19" t="s">
        <v>214</v>
      </c>
      <c r="C54" s="16" t="s">
        <v>79</v>
      </c>
      <c r="D54" s="16" t="s">
        <v>72</v>
      </c>
      <c r="E54" s="16" t="s">
        <v>66</v>
      </c>
      <c r="F54" s="20">
        <f>F55+F56</f>
        <v>862.1</v>
      </c>
      <c r="G54" s="20">
        <f>G55+G56</f>
        <v>1034.5</v>
      </c>
      <c r="H54" s="20">
        <f>H55+H56</f>
        <v>1092</v>
      </c>
    </row>
    <row r="55" spans="1:8" ht="30">
      <c r="A55" s="30" t="s">
        <v>426</v>
      </c>
      <c r="B55" s="39" t="s">
        <v>607</v>
      </c>
      <c r="C55" s="42" t="s">
        <v>79</v>
      </c>
      <c r="D55" s="42" t="s">
        <v>72</v>
      </c>
      <c r="E55" s="42" t="s">
        <v>66</v>
      </c>
      <c r="F55" s="43">
        <v>750</v>
      </c>
      <c r="G55" s="43">
        <v>900</v>
      </c>
      <c r="H55" s="43">
        <v>950</v>
      </c>
    </row>
    <row r="56" spans="1:8" ht="30">
      <c r="A56" s="30" t="s">
        <v>309</v>
      </c>
      <c r="B56" s="39" t="s">
        <v>214</v>
      </c>
      <c r="C56" s="42" t="s">
        <v>79</v>
      </c>
      <c r="D56" s="42" t="s">
        <v>72</v>
      </c>
      <c r="E56" s="42" t="s">
        <v>66</v>
      </c>
      <c r="F56" s="43">
        <v>112.1</v>
      </c>
      <c r="G56" s="43">
        <v>134.5</v>
      </c>
      <c r="H56" s="43">
        <v>142</v>
      </c>
    </row>
    <row r="57" spans="1:8" ht="78.75">
      <c r="A57" s="11" t="s">
        <v>753</v>
      </c>
      <c r="B57" s="14" t="s">
        <v>70</v>
      </c>
      <c r="C57" s="16"/>
      <c r="D57" s="16"/>
      <c r="E57" s="16"/>
      <c r="F57" s="17">
        <f>F58+F69+F71</f>
        <v>8783.5</v>
      </c>
      <c r="G57" s="17">
        <f>G58+G69+G71</f>
        <v>8957.6</v>
      </c>
      <c r="H57" s="17">
        <f>H58+H69+H71</f>
        <v>8269.2000000000007</v>
      </c>
    </row>
    <row r="58" spans="1:8" ht="63">
      <c r="A58" s="11" t="s">
        <v>102</v>
      </c>
      <c r="B58" s="14" t="s">
        <v>108</v>
      </c>
      <c r="C58" s="15"/>
      <c r="D58" s="15"/>
      <c r="E58" s="15"/>
      <c r="F58" s="17">
        <f>F59+F64+F62+F67+F68</f>
        <v>8183.5</v>
      </c>
      <c r="G58" s="17">
        <f>G59+G64+G62</f>
        <v>8357.6</v>
      </c>
      <c r="H58" s="17">
        <f>H59+H64+H62</f>
        <v>7869.2</v>
      </c>
    </row>
    <row r="59" spans="1:8" ht="60">
      <c r="A59" s="18" t="s">
        <v>103</v>
      </c>
      <c r="B59" s="19" t="s">
        <v>109</v>
      </c>
      <c r="C59" s="16"/>
      <c r="D59" s="16"/>
      <c r="E59" s="16"/>
      <c r="F59" s="20">
        <f>SUM(F60:F61)</f>
        <v>1872.6000000000001</v>
      </c>
      <c r="G59" s="20">
        <f>SUM(G60:G61)</f>
        <v>1872.6000000000001</v>
      </c>
      <c r="H59" s="20">
        <f>SUM(H60:H61)</f>
        <v>1872.6000000000001</v>
      </c>
    </row>
    <row r="60" spans="1:8" ht="180">
      <c r="A60" s="18" t="s">
        <v>200</v>
      </c>
      <c r="B60" s="19" t="s">
        <v>109</v>
      </c>
      <c r="C60" s="16" t="s">
        <v>78</v>
      </c>
      <c r="D60" s="16" t="s">
        <v>69</v>
      </c>
      <c r="E60" s="16" t="s">
        <v>67</v>
      </c>
      <c r="F60" s="20">
        <v>1771.4</v>
      </c>
      <c r="G60" s="20">
        <v>1771.4</v>
      </c>
      <c r="H60" s="20">
        <v>1771.4</v>
      </c>
    </row>
    <row r="61" spans="1:8" ht="67.5" customHeight="1">
      <c r="A61" s="24" t="s">
        <v>138</v>
      </c>
      <c r="B61" s="25" t="s">
        <v>463</v>
      </c>
      <c r="C61" s="26" t="s">
        <v>80</v>
      </c>
      <c r="D61" s="26" t="s">
        <v>69</v>
      </c>
      <c r="E61" s="26" t="s">
        <v>67</v>
      </c>
      <c r="F61" s="27">
        <v>101.2</v>
      </c>
      <c r="G61" s="27">
        <v>101.2</v>
      </c>
      <c r="H61" s="20">
        <v>101.2</v>
      </c>
    </row>
    <row r="62" spans="1:8" ht="185.25" customHeight="1">
      <c r="A62" s="28" t="s">
        <v>715</v>
      </c>
      <c r="B62" s="25" t="s">
        <v>716</v>
      </c>
      <c r="C62" s="26"/>
      <c r="D62" s="26"/>
      <c r="E62" s="26"/>
      <c r="F62" s="27">
        <f>SUM(F63)</f>
        <v>454.7</v>
      </c>
      <c r="G62" s="27">
        <f>SUM(G63)</f>
        <v>454.7</v>
      </c>
      <c r="H62" s="27">
        <f>SUM(H63)</f>
        <v>454.7</v>
      </c>
    </row>
    <row r="63" spans="1:8" ht="180">
      <c r="A63" s="18" t="s">
        <v>200</v>
      </c>
      <c r="B63" s="25" t="s">
        <v>717</v>
      </c>
      <c r="C63" s="26" t="s">
        <v>78</v>
      </c>
      <c r="D63" s="26" t="s">
        <v>69</v>
      </c>
      <c r="E63" s="26" t="s">
        <v>67</v>
      </c>
      <c r="F63" s="27">
        <v>454.7</v>
      </c>
      <c r="G63" s="27">
        <v>454.7</v>
      </c>
      <c r="H63" s="20">
        <v>454.7</v>
      </c>
    </row>
    <row r="64" spans="1:8" ht="60">
      <c r="A64" s="18" t="s">
        <v>104</v>
      </c>
      <c r="B64" s="19" t="s">
        <v>179</v>
      </c>
      <c r="C64" s="16"/>
      <c r="D64" s="16"/>
      <c r="E64" s="16"/>
      <c r="F64" s="20">
        <f>SUM(F65:F66)</f>
        <v>5856.2</v>
      </c>
      <c r="G64" s="20">
        <f>SUM(G65:G66)</f>
        <v>6030.3</v>
      </c>
      <c r="H64" s="20">
        <f>SUM(H65:H66)</f>
        <v>5541.9</v>
      </c>
    </row>
    <row r="65" spans="1:8" ht="180">
      <c r="A65" s="18" t="s">
        <v>204</v>
      </c>
      <c r="B65" s="19" t="s">
        <v>179</v>
      </c>
      <c r="C65" s="16" t="s">
        <v>78</v>
      </c>
      <c r="D65" s="16" t="s">
        <v>69</v>
      </c>
      <c r="E65" s="16" t="s">
        <v>67</v>
      </c>
      <c r="F65" s="20">
        <v>5406.7</v>
      </c>
      <c r="G65" s="20">
        <v>5406.7</v>
      </c>
      <c r="H65" s="20">
        <v>5406.7</v>
      </c>
    </row>
    <row r="66" spans="1:8" ht="105">
      <c r="A66" s="18" t="s">
        <v>105</v>
      </c>
      <c r="B66" s="19" t="s">
        <v>179</v>
      </c>
      <c r="C66" s="16" t="s">
        <v>79</v>
      </c>
      <c r="D66" s="16" t="s">
        <v>69</v>
      </c>
      <c r="E66" s="16" t="s">
        <v>67</v>
      </c>
      <c r="F66" s="20">
        <v>449.5</v>
      </c>
      <c r="G66" s="20">
        <v>623.6</v>
      </c>
      <c r="H66" s="20">
        <v>135.19999999999999</v>
      </c>
    </row>
    <row r="67" spans="1:8" ht="1.5" customHeight="1">
      <c r="A67" s="18" t="s">
        <v>671</v>
      </c>
      <c r="B67" s="19" t="s">
        <v>672</v>
      </c>
      <c r="C67" s="16" t="s">
        <v>80</v>
      </c>
      <c r="D67" s="16" t="s">
        <v>69</v>
      </c>
      <c r="E67" s="16" t="s">
        <v>67</v>
      </c>
      <c r="F67" s="20"/>
      <c r="G67" s="20"/>
      <c r="H67" s="20"/>
    </row>
    <row r="68" spans="1:8" ht="180" hidden="1">
      <c r="A68" s="29" t="s">
        <v>673</v>
      </c>
      <c r="B68" s="19" t="s">
        <v>674</v>
      </c>
      <c r="C68" s="16" t="s">
        <v>78</v>
      </c>
      <c r="D68" s="16" t="s">
        <v>69</v>
      </c>
      <c r="E68" s="16" t="s">
        <v>67</v>
      </c>
      <c r="F68" s="23"/>
      <c r="G68" s="20"/>
      <c r="H68" s="20"/>
    </row>
    <row r="69" spans="1:8" ht="49.5" customHeight="1">
      <c r="A69" s="11" t="s">
        <v>106</v>
      </c>
      <c r="B69" s="14" t="s">
        <v>107</v>
      </c>
      <c r="C69" s="15"/>
      <c r="D69" s="15"/>
      <c r="E69" s="15"/>
      <c r="F69" s="17">
        <f>SUM(F70:F70)</f>
        <v>400</v>
      </c>
      <c r="G69" s="17">
        <f>SUM(G70:G70)</f>
        <v>400</v>
      </c>
      <c r="H69" s="17">
        <f>SUM(H70:H70)</f>
        <v>300</v>
      </c>
    </row>
    <row r="70" spans="1:8" ht="153" customHeight="1">
      <c r="A70" s="18" t="s">
        <v>41</v>
      </c>
      <c r="B70" s="19" t="s">
        <v>180</v>
      </c>
      <c r="C70" s="16" t="s">
        <v>79</v>
      </c>
      <c r="D70" s="16" t="s">
        <v>69</v>
      </c>
      <c r="E70" s="16" t="s">
        <v>67</v>
      </c>
      <c r="F70" s="20">
        <v>400</v>
      </c>
      <c r="G70" s="20">
        <v>400</v>
      </c>
      <c r="H70" s="20">
        <v>300</v>
      </c>
    </row>
    <row r="71" spans="1:8" ht="63">
      <c r="A71" s="11" t="s">
        <v>482</v>
      </c>
      <c r="B71" s="14" t="s">
        <v>535</v>
      </c>
      <c r="C71" s="15"/>
      <c r="D71" s="15"/>
      <c r="E71" s="15"/>
      <c r="F71" s="17">
        <f>F72</f>
        <v>200</v>
      </c>
      <c r="G71" s="17">
        <f>G72</f>
        <v>200</v>
      </c>
      <c r="H71" s="17">
        <f>H72</f>
        <v>100</v>
      </c>
    </row>
    <row r="72" spans="1:8" ht="165">
      <c r="A72" s="18" t="s">
        <v>205</v>
      </c>
      <c r="B72" s="19" t="s">
        <v>181</v>
      </c>
      <c r="C72" s="16" t="s">
        <v>79</v>
      </c>
      <c r="D72" s="16" t="s">
        <v>69</v>
      </c>
      <c r="E72" s="16" t="s">
        <v>67</v>
      </c>
      <c r="F72" s="20">
        <v>200</v>
      </c>
      <c r="G72" s="20">
        <v>200</v>
      </c>
      <c r="H72" s="20">
        <v>100</v>
      </c>
    </row>
    <row r="73" spans="1:8" ht="252">
      <c r="A73" s="11" t="s">
        <v>712</v>
      </c>
      <c r="B73" s="14" t="s">
        <v>72</v>
      </c>
      <c r="C73" s="16"/>
      <c r="D73" s="16"/>
      <c r="E73" s="16"/>
      <c r="F73" s="17">
        <f>F74+F76+F78</f>
        <v>11288</v>
      </c>
      <c r="G73" s="17">
        <f>G74+G76+G78</f>
        <v>11000</v>
      </c>
      <c r="H73" s="17">
        <f>H74+H76+H78</f>
        <v>11000</v>
      </c>
    </row>
    <row r="74" spans="1:8" ht="204.75">
      <c r="A74" s="11" t="s">
        <v>291</v>
      </c>
      <c r="B74" s="14" t="s">
        <v>134</v>
      </c>
      <c r="C74" s="15"/>
      <c r="D74" s="15"/>
      <c r="E74" s="15"/>
      <c r="F74" s="17">
        <f>F75</f>
        <v>11000</v>
      </c>
      <c r="G74" s="17">
        <f>G75</f>
        <v>11000</v>
      </c>
      <c r="H74" s="17">
        <f>H75</f>
        <v>11000</v>
      </c>
    </row>
    <row r="75" spans="1:8" ht="180">
      <c r="A75" s="18" t="s">
        <v>292</v>
      </c>
      <c r="B75" s="19" t="s">
        <v>182</v>
      </c>
      <c r="C75" s="16" t="s">
        <v>79</v>
      </c>
      <c r="D75" s="16" t="s">
        <v>165</v>
      </c>
      <c r="E75" s="16" t="s">
        <v>73</v>
      </c>
      <c r="F75" s="20">
        <v>11000</v>
      </c>
      <c r="G75" s="20">
        <v>11000</v>
      </c>
      <c r="H75" s="20">
        <v>11000</v>
      </c>
    </row>
    <row r="76" spans="1:8" ht="189">
      <c r="A76" s="11" t="s">
        <v>223</v>
      </c>
      <c r="B76" s="14" t="s">
        <v>112</v>
      </c>
      <c r="C76" s="15"/>
      <c r="D76" s="15"/>
      <c r="E76" s="15"/>
      <c r="F76" s="17">
        <f>F77</f>
        <v>35.700000000000003</v>
      </c>
      <c r="G76" s="17">
        <f>G77</f>
        <v>0</v>
      </c>
      <c r="H76" s="17">
        <f>H77</f>
        <v>0</v>
      </c>
    </row>
    <row r="77" spans="1:8" ht="195">
      <c r="A77" s="18" t="s">
        <v>273</v>
      </c>
      <c r="B77" s="19" t="s">
        <v>183</v>
      </c>
      <c r="C77" s="16" t="s">
        <v>54</v>
      </c>
      <c r="D77" s="16" t="s">
        <v>64</v>
      </c>
      <c r="E77" s="16" t="s">
        <v>70</v>
      </c>
      <c r="F77" s="20">
        <v>35.700000000000003</v>
      </c>
      <c r="G77" s="20">
        <v>0</v>
      </c>
      <c r="H77" s="20">
        <v>0</v>
      </c>
    </row>
    <row r="78" spans="1:8" ht="189">
      <c r="A78" s="11" t="s">
        <v>224</v>
      </c>
      <c r="B78" s="14" t="s">
        <v>226</v>
      </c>
      <c r="C78" s="15"/>
      <c r="D78" s="15"/>
      <c r="E78" s="15"/>
      <c r="F78" s="17">
        <f>F79</f>
        <v>252.3</v>
      </c>
      <c r="G78" s="17">
        <f>G79</f>
        <v>0</v>
      </c>
      <c r="H78" s="17">
        <f>H79</f>
        <v>0</v>
      </c>
    </row>
    <row r="79" spans="1:8" ht="164.25" customHeight="1">
      <c r="A79" s="18" t="s">
        <v>225</v>
      </c>
      <c r="B79" s="19" t="s">
        <v>227</v>
      </c>
      <c r="C79" s="16" t="s">
        <v>54</v>
      </c>
      <c r="D79" s="16" t="s">
        <v>64</v>
      </c>
      <c r="E79" s="16" t="s">
        <v>70</v>
      </c>
      <c r="F79" s="20">
        <v>252.3</v>
      </c>
      <c r="G79" s="20">
        <v>0</v>
      </c>
      <c r="H79" s="20">
        <v>0</v>
      </c>
    </row>
    <row r="80" spans="1:8" ht="78.75">
      <c r="A80" s="11" t="s">
        <v>702</v>
      </c>
      <c r="B80" s="14" t="s">
        <v>77</v>
      </c>
      <c r="C80" s="15"/>
      <c r="D80" s="15"/>
      <c r="E80" s="15"/>
      <c r="F80" s="17">
        <f>SUM(F81+F89)</f>
        <v>2231.6</v>
      </c>
      <c r="G80" s="17">
        <f t="shared" ref="F80:H82" si="4">SUM(G81)</f>
        <v>642.19999999999993</v>
      </c>
      <c r="H80" s="17">
        <f t="shared" si="4"/>
        <v>821.09999999999991</v>
      </c>
    </row>
    <row r="81" spans="1:8" ht="81.75" customHeight="1">
      <c r="A81" s="11" t="s">
        <v>196</v>
      </c>
      <c r="B81" s="14" t="s">
        <v>195</v>
      </c>
      <c r="C81" s="15"/>
      <c r="D81" s="15"/>
      <c r="E81" s="15"/>
      <c r="F81" s="17">
        <f>SUM(F82+F86)</f>
        <v>641.79999999999995</v>
      </c>
      <c r="G81" s="17">
        <f>SUM(G82+G86)</f>
        <v>642.19999999999993</v>
      </c>
      <c r="H81" s="17">
        <f>SUM(H82+H86)</f>
        <v>821.09999999999991</v>
      </c>
    </row>
    <row r="82" spans="1:8" ht="157.5">
      <c r="A82" s="11" t="s">
        <v>206</v>
      </c>
      <c r="B82" s="14" t="s">
        <v>703</v>
      </c>
      <c r="C82" s="15"/>
      <c r="D82" s="15"/>
      <c r="E82" s="15"/>
      <c r="F82" s="17">
        <f t="shared" si="4"/>
        <v>619.59999999999991</v>
      </c>
      <c r="G82" s="17">
        <f t="shared" si="4"/>
        <v>619.59999999999991</v>
      </c>
      <c r="H82" s="17">
        <f t="shared" si="4"/>
        <v>619.59999999999991</v>
      </c>
    </row>
    <row r="83" spans="1:8" ht="105">
      <c r="A83" s="30" t="s">
        <v>704</v>
      </c>
      <c r="B83" s="19" t="s">
        <v>193</v>
      </c>
      <c r="C83" s="15"/>
      <c r="D83" s="16" t="s">
        <v>69</v>
      </c>
      <c r="E83" s="16" t="s">
        <v>72</v>
      </c>
      <c r="F83" s="20">
        <f>SUM(F84:F85)</f>
        <v>619.59999999999991</v>
      </c>
      <c r="G83" s="20">
        <f>SUM(G84:G85)</f>
        <v>619.59999999999991</v>
      </c>
      <c r="H83" s="20">
        <f>SUM(H84:H85)</f>
        <v>619.59999999999991</v>
      </c>
    </row>
    <row r="84" spans="1:8" ht="180">
      <c r="A84" s="18" t="s">
        <v>280</v>
      </c>
      <c r="B84" s="19" t="s">
        <v>193</v>
      </c>
      <c r="C84" s="16" t="s">
        <v>78</v>
      </c>
      <c r="D84" s="16" t="s">
        <v>69</v>
      </c>
      <c r="E84" s="16" t="s">
        <v>72</v>
      </c>
      <c r="F84" s="20">
        <v>465.4</v>
      </c>
      <c r="G84" s="20">
        <v>465.4</v>
      </c>
      <c r="H84" s="20">
        <v>465.4</v>
      </c>
    </row>
    <row r="85" spans="1:8" ht="90">
      <c r="A85" s="18" t="s">
        <v>194</v>
      </c>
      <c r="B85" s="19" t="s">
        <v>193</v>
      </c>
      <c r="C85" s="16" t="s">
        <v>79</v>
      </c>
      <c r="D85" s="16" t="s">
        <v>69</v>
      </c>
      <c r="E85" s="16" t="s">
        <v>72</v>
      </c>
      <c r="F85" s="20">
        <v>154.19999999999999</v>
      </c>
      <c r="G85" s="20">
        <v>154.19999999999999</v>
      </c>
      <c r="H85" s="20">
        <v>154.19999999999999</v>
      </c>
    </row>
    <row r="86" spans="1:8" ht="110.25">
      <c r="A86" s="11" t="s">
        <v>228</v>
      </c>
      <c r="B86" s="14" t="s">
        <v>230</v>
      </c>
      <c r="C86" s="15"/>
      <c r="D86" s="15"/>
      <c r="E86" s="15"/>
      <c r="F86" s="17">
        <f t="shared" ref="F86:H87" si="5">SUM(F87)</f>
        <v>22.2</v>
      </c>
      <c r="G86" s="17">
        <f t="shared" si="5"/>
        <v>22.6</v>
      </c>
      <c r="H86" s="17">
        <f t="shared" si="5"/>
        <v>201.5</v>
      </c>
    </row>
    <row r="87" spans="1:8" ht="105">
      <c r="A87" s="30" t="s">
        <v>707</v>
      </c>
      <c r="B87" s="19" t="s">
        <v>231</v>
      </c>
      <c r="C87" s="15"/>
      <c r="D87" s="16" t="s">
        <v>69</v>
      </c>
      <c r="E87" s="16" t="s">
        <v>74</v>
      </c>
      <c r="F87" s="20">
        <f t="shared" si="5"/>
        <v>22.2</v>
      </c>
      <c r="G87" s="20">
        <f t="shared" si="5"/>
        <v>22.6</v>
      </c>
      <c r="H87" s="20">
        <f t="shared" si="5"/>
        <v>201.5</v>
      </c>
    </row>
    <row r="88" spans="1:8" ht="135">
      <c r="A88" s="18" t="s">
        <v>229</v>
      </c>
      <c r="B88" s="19" t="s">
        <v>231</v>
      </c>
      <c r="C88" s="16" t="s">
        <v>79</v>
      </c>
      <c r="D88" s="16" t="s">
        <v>69</v>
      </c>
      <c r="E88" s="16" t="s">
        <v>74</v>
      </c>
      <c r="F88" s="20">
        <v>22.2</v>
      </c>
      <c r="G88" s="20">
        <v>22.6</v>
      </c>
      <c r="H88" s="20">
        <v>201.5</v>
      </c>
    </row>
    <row r="89" spans="1:8" ht="63">
      <c r="A89" s="11" t="s">
        <v>209</v>
      </c>
      <c r="B89" s="14" t="s">
        <v>210</v>
      </c>
      <c r="C89" s="15"/>
      <c r="D89" s="15"/>
      <c r="E89" s="15"/>
      <c r="F89" s="17">
        <f t="shared" ref="F89:H90" si="6">F90</f>
        <v>1589.8</v>
      </c>
      <c r="G89" s="17">
        <f t="shared" si="6"/>
        <v>0</v>
      </c>
      <c r="H89" s="17">
        <f t="shared" si="6"/>
        <v>0</v>
      </c>
    </row>
    <row r="90" spans="1:8" ht="141.75">
      <c r="A90" s="11" t="s">
        <v>211</v>
      </c>
      <c r="B90" s="14" t="s">
        <v>212</v>
      </c>
      <c r="C90" s="15"/>
      <c r="D90" s="15"/>
      <c r="E90" s="15"/>
      <c r="F90" s="17">
        <f t="shared" si="6"/>
        <v>1589.8</v>
      </c>
      <c r="G90" s="17">
        <f t="shared" si="6"/>
        <v>0</v>
      </c>
      <c r="H90" s="17">
        <f t="shared" si="6"/>
        <v>0</v>
      </c>
    </row>
    <row r="91" spans="1:8" ht="90">
      <c r="A91" s="18" t="s">
        <v>274</v>
      </c>
      <c r="B91" s="19" t="s">
        <v>213</v>
      </c>
      <c r="C91" s="16" t="s">
        <v>79</v>
      </c>
      <c r="D91" s="16" t="s">
        <v>69</v>
      </c>
      <c r="E91" s="16" t="s">
        <v>67</v>
      </c>
      <c r="F91" s="20">
        <v>1589.8</v>
      </c>
      <c r="G91" s="20"/>
      <c r="H91" s="20"/>
    </row>
    <row r="92" spans="1:8" ht="63">
      <c r="A92" s="11" t="s">
        <v>754</v>
      </c>
      <c r="B92" s="14" t="s">
        <v>75</v>
      </c>
      <c r="C92" s="15"/>
      <c r="D92" s="15"/>
      <c r="E92" s="15"/>
      <c r="F92" s="17">
        <f>F93+F97</f>
        <v>120</v>
      </c>
      <c r="G92" s="17">
        <f>G93+G97</f>
        <v>120</v>
      </c>
      <c r="H92" s="17">
        <f>H93+H97</f>
        <v>120</v>
      </c>
    </row>
    <row r="93" spans="1:8" ht="110.25">
      <c r="A93" s="11" t="s">
        <v>430</v>
      </c>
      <c r="B93" s="14" t="s">
        <v>160</v>
      </c>
      <c r="C93" s="15"/>
      <c r="D93" s="15"/>
      <c r="E93" s="15"/>
      <c r="F93" s="17">
        <f>F94+F95+F96</f>
        <v>109.5</v>
      </c>
      <c r="G93" s="17">
        <f>G94+G95</f>
        <v>109.5</v>
      </c>
      <c r="H93" s="17">
        <f>H94+H95</f>
        <v>109.5</v>
      </c>
    </row>
    <row r="94" spans="1:8" ht="165">
      <c r="A94" s="18" t="s">
        <v>788</v>
      </c>
      <c r="B94" s="19" t="s">
        <v>242</v>
      </c>
      <c r="C94" s="16" t="s">
        <v>79</v>
      </c>
      <c r="D94" s="16" t="s">
        <v>75</v>
      </c>
      <c r="E94" s="16" t="s">
        <v>75</v>
      </c>
      <c r="F94" s="20">
        <v>89.5</v>
      </c>
      <c r="G94" s="20">
        <v>89.5</v>
      </c>
      <c r="H94" s="20">
        <v>89.5</v>
      </c>
    </row>
    <row r="95" spans="1:8" ht="150">
      <c r="A95" s="18" t="s">
        <v>464</v>
      </c>
      <c r="B95" s="19" t="s">
        <v>242</v>
      </c>
      <c r="C95" s="16" t="s">
        <v>54</v>
      </c>
      <c r="D95" s="16" t="s">
        <v>75</v>
      </c>
      <c r="E95" s="16" t="s">
        <v>75</v>
      </c>
      <c r="F95" s="20">
        <v>20</v>
      </c>
      <c r="G95" s="20">
        <v>20</v>
      </c>
      <c r="H95" s="20">
        <v>20</v>
      </c>
    </row>
    <row r="96" spans="1:8" ht="0.75" customHeight="1">
      <c r="A96" s="31" t="s">
        <v>691</v>
      </c>
      <c r="B96" s="19" t="s">
        <v>693</v>
      </c>
      <c r="C96" s="16" t="s">
        <v>79</v>
      </c>
      <c r="D96" s="16" t="s">
        <v>75</v>
      </c>
      <c r="E96" s="16" t="s">
        <v>75</v>
      </c>
      <c r="F96" s="20"/>
      <c r="G96" s="20"/>
      <c r="H96" s="20"/>
    </row>
    <row r="97" spans="1:8" ht="63">
      <c r="A97" s="11" t="s">
        <v>232</v>
      </c>
      <c r="B97" s="14" t="s">
        <v>161</v>
      </c>
      <c r="C97" s="15"/>
      <c r="D97" s="15"/>
      <c r="E97" s="15"/>
      <c r="F97" s="17">
        <f>SUM(F98:F99)</f>
        <v>10.5</v>
      </c>
      <c r="G97" s="17">
        <f>SUM(G98)</f>
        <v>10.5</v>
      </c>
      <c r="H97" s="17">
        <f>SUM(H98)</f>
        <v>10.5</v>
      </c>
    </row>
    <row r="98" spans="1:8" ht="123.75" customHeight="1">
      <c r="A98" s="18" t="s">
        <v>789</v>
      </c>
      <c r="B98" s="19" t="s">
        <v>243</v>
      </c>
      <c r="C98" s="16" t="s">
        <v>79</v>
      </c>
      <c r="D98" s="16" t="s">
        <v>75</v>
      </c>
      <c r="E98" s="16" t="s">
        <v>75</v>
      </c>
      <c r="F98" s="20">
        <v>10.5</v>
      </c>
      <c r="G98" s="20">
        <v>10.5</v>
      </c>
      <c r="H98" s="20">
        <v>10.5</v>
      </c>
    </row>
    <row r="99" spans="1:8" ht="60" hidden="1">
      <c r="A99" s="31" t="s">
        <v>691</v>
      </c>
      <c r="B99" s="29" t="s">
        <v>692</v>
      </c>
      <c r="C99" s="16" t="s">
        <v>59</v>
      </c>
      <c r="D99" s="16" t="s">
        <v>75</v>
      </c>
      <c r="E99" s="16" t="s">
        <v>75</v>
      </c>
      <c r="F99" s="20"/>
      <c r="G99" s="20"/>
      <c r="H99" s="20"/>
    </row>
    <row r="100" spans="1:8" ht="63" hidden="1">
      <c r="A100" s="11" t="s">
        <v>612</v>
      </c>
      <c r="B100" s="14" t="s">
        <v>73</v>
      </c>
      <c r="C100" s="15"/>
      <c r="D100" s="15"/>
      <c r="E100" s="15"/>
      <c r="F100" s="17">
        <f>F112+F117+F128+F138+F150+F153</f>
        <v>65164.2</v>
      </c>
      <c r="G100" s="17">
        <f>G112+G117+G128+G138+G150+G153</f>
        <v>64486.100000000006</v>
      </c>
      <c r="H100" s="17">
        <f>H112+H117+H128+H138+H150+H153</f>
        <v>68334</v>
      </c>
    </row>
    <row r="101" spans="1:8" ht="105" hidden="1">
      <c r="A101" s="18" t="s">
        <v>233</v>
      </c>
      <c r="B101" s="19" t="s">
        <v>244</v>
      </c>
      <c r="C101" s="16" t="s">
        <v>79</v>
      </c>
      <c r="D101" s="16" t="s">
        <v>75</v>
      </c>
      <c r="E101" s="16" t="s">
        <v>75</v>
      </c>
      <c r="F101" s="20"/>
      <c r="G101" s="20"/>
      <c r="H101" s="20"/>
    </row>
    <row r="102" spans="1:8" ht="0.75" hidden="1" customHeight="1">
      <c r="A102" s="18" t="s">
        <v>234</v>
      </c>
      <c r="B102" s="19" t="s">
        <v>245</v>
      </c>
      <c r="C102" s="16"/>
      <c r="D102" s="16"/>
      <c r="E102" s="16"/>
      <c r="F102" s="20">
        <f>SUM(F103)</f>
        <v>0</v>
      </c>
      <c r="G102" s="20">
        <f>SUM(G103)</f>
        <v>0</v>
      </c>
      <c r="H102" s="20">
        <f>SUM(H103)</f>
        <v>0</v>
      </c>
    </row>
    <row r="103" spans="1:8" ht="120" hidden="1">
      <c r="A103" s="18" t="s">
        <v>235</v>
      </c>
      <c r="B103" s="19" t="s">
        <v>246</v>
      </c>
      <c r="C103" s="16" t="s">
        <v>79</v>
      </c>
      <c r="D103" s="16" t="s">
        <v>75</v>
      </c>
      <c r="E103" s="16" t="s">
        <v>75</v>
      </c>
      <c r="F103" s="20"/>
      <c r="G103" s="20"/>
      <c r="H103" s="20"/>
    </row>
    <row r="104" spans="1:8" ht="90" hidden="1">
      <c r="A104" s="18" t="s">
        <v>236</v>
      </c>
      <c r="B104" s="19" t="s">
        <v>247</v>
      </c>
      <c r="C104" s="16"/>
      <c r="D104" s="16"/>
      <c r="E104" s="16"/>
      <c r="F104" s="20">
        <f>SUM(F105:F105)</f>
        <v>0</v>
      </c>
      <c r="G104" s="20">
        <f>SUM(G105:G105)</f>
        <v>0</v>
      </c>
      <c r="H104" s="20">
        <f>SUM(H105:H105)</f>
        <v>0</v>
      </c>
    </row>
    <row r="105" spans="1:8" ht="135" hidden="1">
      <c r="A105" s="18" t="s">
        <v>237</v>
      </c>
      <c r="B105" s="19" t="s">
        <v>248</v>
      </c>
      <c r="C105" s="16" t="s">
        <v>79</v>
      </c>
      <c r="D105" s="16" t="s">
        <v>75</v>
      </c>
      <c r="E105" s="16" t="s">
        <v>75</v>
      </c>
      <c r="F105" s="20"/>
      <c r="G105" s="20"/>
      <c r="H105" s="20"/>
    </row>
    <row r="106" spans="1:8" ht="45" hidden="1">
      <c r="A106" s="18" t="s">
        <v>238</v>
      </c>
      <c r="B106" s="19" t="s">
        <v>249</v>
      </c>
      <c r="C106" s="16"/>
      <c r="D106" s="16"/>
      <c r="E106" s="16"/>
      <c r="F106" s="20">
        <f>F107+F108</f>
        <v>0</v>
      </c>
      <c r="G106" s="20">
        <f>G107+G108</f>
        <v>0</v>
      </c>
      <c r="H106" s="20">
        <f>H107+H108</f>
        <v>0</v>
      </c>
    </row>
    <row r="107" spans="1:8" ht="75" hidden="1">
      <c r="A107" s="18" t="s">
        <v>239</v>
      </c>
      <c r="B107" s="19" t="s">
        <v>250</v>
      </c>
      <c r="C107" s="16" t="s">
        <v>79</v>
      </c>
      <c r="D107" s="16" t="s">
        <v>75</v>
      </c>
      <c r="E107" s="16" t="s">
        <v>75</v>
      </c>
      <c r="F107" s="20"/>
      <c r="G107" s="20"/>
      <c r="H107" s="20"/>
    </row>
    <row r="108" spans="1:8" ht="60" hidden="1">
      <c r="A108" s="18" t="s">
        <v>270</v>
      </c>
      <c r="B108" s="19" t="s">
        <v>250</v>
      </c>
      <c r="C108" s="16" t="s">
        <v>54</v>
      </c>
      <c r="D108" s="16" t="s">
        <v>75</v>
      </c>
      <c r="E108" s="16" t="s">
        <v>75</v>
      </c>
      <c r="F108" s="20"/>
      <c r="G108" s="20"/>
      <c r="H108" s="20"/>
    </row>
    <row r="109" spans="1:8" ht="45" hidden="1">
      <c r="A109" s="18" t="s">
        <v>240</v>
      </c>
      <c r="B109" s="19" t="s">
        <v>251</v>
      </c>
      <c r="C109" s="16"/>
      <c r="D109" s="16"/>
      <c r="E109" s="16"/>
      <c r="F109" s="20">
        <f>SUM(F110)</f>
        <v>0</v>
      </c>
      <c r="G109" s="20">
        <f>SUM(G110)</f>
        <v>0</v>
      </c>
      <c r="H109" s="20">
        <f>SUM(H110)</f>
        <v>0</v>
      </c>
    </row>
    <row r="110" spans="1:8" ht="90" hidden="1">
      <c r="A110" s="18" t="s">
        <v>241</v>
      </c>
      <c r="B110" s="19" t="s">
        <v>252</v>
      </c>
      <c r="C110" s="16" t="s">
        <v>79</v>
      </c>
      <c r="D110" s="16" t="s">
        <v>75</v>
      </c>
      <c r="E110" s="16" t="s">
        <v>75</v>
      </c>
      <c r="F110" s="20"/>
      <c r="G110" s="20"/>
      <c r="H110" s="20"/>
    </row>
    <row r="111" spans="1:8" ht="50.25" customHeight="1">
      <c r="A111" s="11" t="s">
        <v>461</v>
      </c>
      <c r="B111" s="14" t="s">
        <v>164</v>
      </c>
      <c r="C111" s="15"/>
      <c r="D111" s="15"/>
      <c r="E111" s="15"/>
      <c r="F111" s="17">
        <f>SUM(F112+F117+F128+F138+F150+F153)</f>
        <v>65164.2</v>
      </c>
      <c r="G111" s="17">
        <f>SUM(G112+G117+G128+G138+G150+G153)</f>
        <v>64486.100000000006</v>
      </c>
      <c r="H111" s="17">
        <f>SUM(H112+H117+H128+H138+H150+H153)</f>
        <v>68334</v>
      </c>
    </row>
    <row r="112" spans="1:8" ht="15.75">
      <c r="A112" s="11" t="s">
        <v>154</v>
      </c>
      <c r="B112" s="14" t="s">
        <v>155</v>
      </c>
      <c r="C112" s="15"/>
      <c r="D112" s="15"/>
      <c r="E112" s="15"/>
      <c r="F112" s="17">
        <f>F113</f>
        <v>4964.1000000000004</v>
      </c>
      <c r="G112" s="17">
        <f>G113</f>
        <v>4918.1000000000004</v>
      </c>
      <c r="H112" s="17">
        <f>H113</f>
        <v>4918.1000000000004</v>
      </c>
    </row>
    <row r="113" spans="1:8" ht="31.5">
      <c r="A113" s="11" t="s">
        <v>13</v>
      </c>
      <c r="B113" s="14" t="s">
        <v>14</v>
      </c>
      <c r="C113" s="15"/>
      <c r="D113" s="15"/>
      <c r="E113" s="15"/>
      <c r="F113" s="17">
        <f>SUM(F114:F116)</f>
        <v>4964.1000000000004</v>
      </c>
      <c r="G113" s="17">
        <f>SUM(G114:G116)</f>
        <v>4918.1000000000004</v>
      </c>
      <c r="H113" s="17">
        <f>SUM(H114:H116)</f>
        <v>4918.1000000000004</v>
      </c>
    </row>
    <row r="114" spans="1:8" ht="114" customHeight="1">
      <c r="A114" s="18" t="s">
        <v>153</v>
      </c>
      <c r="B114" s="19" t="s">
        <v>184</v>
      </c>
      <c r="C114" s="16" t="s">
        <v>59</v>
      </c>
      <c r="D114" s="16" t="s">
        <v>73</v>
      </c>
      <c r="E114" s="16" t="s">
        <v>69</v>
      </c>
      <c r="F114" s="20">
        <v>3447.1</v>
      </c>
      <c r="G114" s="20">
        <v>3401.1</v>
      </c>
      <c r="H114" s="20">
        <v>3401.1</v>
      </c>
    </row>
    <row r="115" spans="1:8" ht="135" hidden="1">
      <c r="A115" s="18" t="s">
        <v>432</v>
      </c>
      <c r="B115" s="19" t="s">
        <v>376</v>
      </c>
      <c r="C115" s="16" t="s">
        <v>59</v>
      </c>
      <c r="D115" s="16" t="s">
        <v>73</v>
      </c>
      <c r="E115" s="16" t="s">
        <v>69</v>
      </c>
      <c r="F115" s="20"/>
      <c r="G115" s="20"/>
      <c r="H115" s="20"/>
    </row>
    <row r="116" spans="1:8" ht="225">
      <c r="A116" s="18" t="s">
        <v>431</v>
      </c>
      <c r="B116" s="19" t="s">
        <v>377</v>
      </c>
      <c r="C116" s="16" t="s">
        <v>59</v>
      </c>
      <c r="D116" s="16" t="s">
        <v>73</v>
      </c>
      <c r="E116" s="16" t="s">
        <v>69</v>
      </c>
      <c r="F116" s="20">
        <v>1517</v>
      </c>
      <c r="G116" s="20">
        <v>1517</v>
      </c>
      <c r="H116" s="20">
        <v>1517</v>
      </c>
    </row>
    <row r="117" spans="1:8" ht="31.5">
      <c r="A117" s="11" t="s">
        <v>151</v>
      </c>
      <c r="B117" s="14" t="s">
        <v>152</v>
      </c>
      <c r="C117" s="15"/>
      <c r="D117" s="15"/>
      <c r="E117" s="15"/>
      <c r="F117" s="17">
        <f>SUM(F118+F123)</f>
        <v>34097.4</v>
      </c>
      <c r="G117" s="17">
        <f>SUM(G118+G123)</f>
        <v>34545.800000000003</v>
      </c>
      <c r="H117" s="17">
        <f>SUM(H118+H123)</f>
        <v>34222.699999999997</v>
      </c>
    </row>
    <row r="118" spans="1:8" ht="94.5">
      <c r="A118" s="11" t="s">
        <v>15</v>
      </c>
      <c r="B118" s="14" t="s">
        <v>17</v>
      </c>
      <c r="C118" s="15"/>
      <c r="D118" s="15"/>
      <c r="E118" s="15"/>
      <c r="F118" s="17">
        <f>SUM(F119+F121+F122)</f>
        <v>19986</v>
      </c>
      <c r="G118" s="17">
        <f>SUM(G119+G121+G122)</f>
        <v>20686</v>
      </c>
      <c r="H118" s="17">
        <f>SUM(H119+H121+H122)</f>
        <v>20686</v>
      </c>
    </row>
    <row r="119" spans="1:8" ht="105">
      <c r="A119" s="30" t="s">
        <v>608</v>
      </c>
      <c r="B119" s="14"/>
      <c r="C119" s="15"/>
      <c r="D119" s="15"/>
      <c r="E119" s="15"/>
      <c r="F119" s="17">
        <f>SUM(F120)</f>
        <v>13800</v>
      </c>
      <c r="G119" s="17">
        <f>SUM(G120)</f>
        <v>14500</v>
      </c>
      <c r="H119" s="17">
        <f>SUM(H120)</f>
        <v>14500</v>
      </c>
    </row>
    <row r="120" spans="1:8" ht="161.25" customHeight="1">
      <c r="A120" s="18" t="s">
        <v>16</v>
      </c>
      <c r="B120" s="19" t="s">
        <v>614</v>
      </c>
      <c r="C120" s="16" t="s">
        <v>59</v>
      </c>
      <c r="D120" s="16" t="s">
        <v>73</v>
      </c>
      <c r="E120" s="16" t="s">
        <v>69</v>
      </c>
      <c r="F120" s="20">
        <v>13800</v>
      </c>
      <c r="G120" s="20">
        <v>14500</v>
      </c>
      <c r="H120" s="20">
        <v>14500</v>
      </c>
    </row>
    <row r="121" spans="1:8" ht="135" hidden="1">
      <c r="A121" s="18" t="s">
        <v>432</v>
      </c>
      <c r="B121" s="19" t="s">
        <v>378</v>
      </c>
      <c r="C121" s="16" t="s">
        <v>59</v>
      </c>
      <c r="D121" s="16" t="s">
        <v>73</v>
      </c>
      <c r="E121" s="16" t="s">
        <v>69</v>
      </c>
      <c r="F121" s="20"/>
      <c r="G121" s="20"/>
      <c r="H121" s="20"/>
    </row>
    <row r="122" spans="1:8" ht="225">
      <c r="A122" s="18" t="s">
        <v>431</v>
      </c>
      <c r="B122" s="19" t="s">
        <v>379</v>
      </c>
      <c r="C122" s="16" t="s">
        <v>59</v>
      </c>
      <c r="D122" s="16" t="s">
        <v>73</v>
      </c>
      <c r="E122" s="16" t="s">
        <v>69</v>
      </c>
      <c r="F122" s="20">
        <v>6186</v>
      </c>
      <c r="G122" s="20">
        <v>6186</v>
      </c>
      <c r="H122" s="20">
        <v>6186</v>
      </c>
    </row>
    <row r="123" spans="1:8" ht="110.25">
      <c r="A123" s="11" t="s">
        <v>598</v>
      </c>
      <c r="B123" s="14" t="s">
        <v>11</v>
      </c>
      <c r="C123" s="15"/>
      <c r="D123" s="15"/>
      <c r="E123" s="15"/>
      <c r="F123" s="17">
        <f>F124+F125+F127</f>
        <v>14111.4</v>
      </c>
      <c r="G123" s="17">
        <f>G124+G125+G127</f>
        <v>13859.8</v>
      </c>
      <c r="H123" s="17">
        <f>H124+H125+H127</f>
        <v>13536.7</v>
      </c>
    </row>
    <row r="124" spans="1:8" ht="111.75" customHeight="1">
      <c r="A124" s="18" t="s">
        <v>153</v>
      </c>
      <c r="B124" s="19" t="s">
        <v>12</v>
      </c>
      <c r="C124" s="16" t="s">
        <v>59</v>
      </c>
      <c r="D124" s="16" t="s">
        <v>75</v>
      </c>
      <c r="E124" s="16" t="s">
        <v>70</v>
      </c>
      <c r="F124" s="20">
        <v>12049.4</v>
      </c>
      <c r="G124" s="20">
        <v>11797.8</v>
      </c>
      <c r="H124" s="20">
        <v>11474.7</v>
      </c>
    </row>
    <row r="125" spans="1:8" ht="0.75" customHeight="1">
      <c r="A125" s="18" t="s">
        <v>432</v>
      </c>
      <c r="B125" s="19" t="s">
        <v>374</v>
      </c>
      <c r="C125" s="16" t="s">
        <v>59</v>
      </c>
      <c r="D125" s="16" t="s">
        <v>75</v>
      </c>
      <c r="E125" s="16" t="s">
        <v>70</v>
      </c>
      <c r="F125" s="20"/>
      <c r="G125" s="20">
        <v>0</v>
      </c>
      <c r="H125" s="20">
        <v>0</v>
      </c>
    </row>
    <row r="126" spans="1:8" ht="225" hidden="1">
      <c r="A126" s="18" t="s">
        <v>431</v>
      </c>
      <c r="B126" s="19" t="s">
        <v>375</v>
      </c>
      <c r="C126" s="16" t="s">
        <v>59</v>
      </c>
      <c r="D126" s="16" t="s">
        <v>75</v>
      </c>
      <c r="E126" s="16" t="s">
        <v>70</v>
      </c>
      <c r="F126" s="20"/>
      <c r="G126" s="20"/>
      <c r="H126" s="20"/>
    </row>
    <row r="127" spans="1:8" ht="225">
      <c r="A127" s="18" t="s">
        <v>431</v>
      </c>
      <c r="B127" s="19" t="s">
        <v>375</v>
      </c>
      <c r="C127" s="16" t="s">
        <v>59</v>
      </c>
      <c r="D127" s="16" t="s">
        <v>75</v>
      </c>
      <c r="E127" s="16" t="s">
        <v>70</v>
      </c>
      <c r="F127" s="20">
        <v>2062</v>
      </c>
      <c r="G127" s="20">
        <v>2062</v>
      </c>
      <c r="H127" s="20">
        <v>2062</v>
      </c>
    </row>
    <row r="128" spans="1:8" ht="31.5">
      <c r="A128" s="11" t="s">
        <v>156</v>
      </c>
      <c r="B128" s="14" t="s">
        <v>157</v>
      </c>
      <c r="C128" s="15"/>
      <c r="D128" s="15"/>
      <c r="E128" s="15"/>
      <c r="F128" s="17">
        <f>F129</f>
        <v>18067.7</v>
      </c>
      <c r="G128" s="17">
        <f>G129</f>
        <v>17456.400000000001</v>
      </c>
      <c r="H128" s="17">
        <f>H129</f>
        <v>17256.7</v>
      </c>
    </row>
    <row r="129" spans="1:8" ht="47.25">
      <c r="A129" s="11" t="s">
        <v>18</v>
      </c>
      <c r="B129" s="14" t="s">
        <v>19</v>
      </c>
      <c r="C129" s="15"/>
      <c r="D129" s="15"/>
      <c r="E129" s="15"/>
      <c r="F129" s="17">
        <f>F130+F131+F132+F133+F134+F135</f>
        <v>18067.7</v>
      </c>
      <c r="G129" s="17">
        <f>G130+G131+G132+G133+G134+G135</f>
        <v>17456.400000000001</v>
      </c>
      <c r="H129" s="17">
        <f>H130+H131+H132+H133+H134+H135</f>
        <v>17256.7</v>
      </c>
    </row>
    <row r="130" spans="1:8" ht="114.75" customHeight="1">
      <c r="A130" s="18" t="s">
        <v>153</v>
      </c>
      <c r="B130" s="19" t="s">
        <v>185</v>
      </c>
      <c r="C130" s="16" t="s">
        <v>59</v>
      </c>
      <c r="D130" s="16" t="s">
        <v>73</v>
      </c>
      <c r="E130" s="16" t="s">
        <v>69</v>
      </c>
      <c r="F130" s="20">
        <v>13461.2</v>
      </c>
      <c r="G130" s="20">
        <v>12849.8</v>
      </c>
      <c r="H130" s="20">
        <v>12646.6</v>
      </c>
    </row>
    <row r="131" spans="1:8" ht="234" customHeight="1">
      <c r="A131" s="18" t="s">
        <v>431</v>
      </c>
      <c r="B131" s="32" t="s">
        <v>383</v>
      </c>
      <c r="C131" s="33" t="s">
        <v>59</v>
      </c>
      <c r="D131" s="33" t="s">
        <v>73</v>
      </c>
      <c r="E131" s="33" t="s">
        <v>69</v>
      </c>
      <c r="F131" s="34">
        <v>4359</v>
      </c>
      <c r="G131" s="34">
        <v>4359</v>
      </c>
      <c r="H131" s="34">
        <v>4359</v>
      </c>
    </row>
    <row r="132" spans="1:8" ht="135" hidden="1">
      <c r="A132" s="18" t="s">
        <v>432</v>
      </c>
      <c r="B132" s="32" t="s">
        <v>600</v>
      </c>
      <c r="C132" s="33" t="s">
        <v>59</v>
      </c>
      <c r="D132" s="33" t="s">
        <v>73</v>
      </c>
      <c r="E132" s="33" t="s">
        <v>69</v>
      </c>
      <c r="F132" s="34"/>
      <c r="G132" s="34"/>
      <c r="H132" s="34"/>
    </row>
    <row r="133" spans="1:8" ht="210.75" customHeight="1">
      <c r="A133" s="18" t="s">
        <v>433</v>
      </c>
      <c r="B133" s="32" t="s">
        <v>392</v>
      </c>
      <c r="C133" s="33" t="s">
        <v>78</v>
      </c>
      <c r="D133" s="33" t="s">
        <v>64</v>
      </c>
      <c r="E133" s="33" t="s">
        <v>70</v>
      </c>
      <c r="F133" s="34">
        <v>85.5</v>
      </c>
      <c r="G133" s="34">
        <v>85.5</v>
      </c>
      <c r="H133" s="34">
        <v>85.5</v>
      </c>
    </row>
    <row r="134" spans="1:8" ht="210">
      <c r="A134" s="18" t="s">
        <v>433</v>
      </c>
      <c r="B134" s="32" t="s">
        <v>392</v>
      </c>
      <c r="C134" s="33" t="s">
        <v>54</v>
      </c>
      <c r="D134" s="33" t="s">
        <v>64</v>
      </c>
      <c r="E134" s="33" t="s">
        <v>70</v>
      </c>
      <c r="F134" s="34">
        <v>30.9</v>
      </c>
      <c r="G134" s="34">
        <v>30.9</v>
      </c>
      <c r="H134" s="34">
        <v>30.9</v>
      </c>
    </row>
    <row r="135" spans="1:8" ht="105">
      <c r="A135" s="31" t="s">
        <v>615</v>
      </c>
      <c r="B135" s="35" t="s">
        <v>649</v>
      </c>
      <c r="C135" s="33" t="s">
        <v>59</v>
      </c>
      <c r="D135" s="33" t="s">
        <v>73</v>
      </c>
      <c r="E135" s="33" t="s">
        <v>69</v>
      </c>
      <c r="F135" s="34">
        <f>SUM(F136:F137)</f>
        <v>131.1</v>
      </c>
      <c r="G135" s="34">
        <f>SUM(G136:G137)</f>
        <v>131.19999999999999</v>
      </c>
      <c r="H135" s="34">
        <f>SUM(H136:H137)</f>
        <v>134.70000000000002</v>
      </c>
    </row>
    <row r="136" spans="1:8" ht="30">
      <c r="A136" s="30" t="s">
        <v>426</v>
      </c>
      <c r="B136" s="98" t="s">
        <v>649</v>
      </c>
      <c r="C136" s="40" t="s">
        <v>59</v>
      </c>
      <c r="D136" s="40" t="s">
        <v>73</v>
      </c>
      <c r="E136" s="40" t="s">
        <v>69</v>
      </c>
      <c r="F136" s="41">
        <v>124.5</v>
      </c>
      <c r="G136" s="41">
        <v>124.6</v>
      </c>
      <c r="H136" s="41">
        <v>127.9</v>
      </c>
    </row>
    <row r="137" spans="1:8" ht="41.25" customHeight="1">
      <c r="A137" s="30" t="s">
        <v>309</v>
      </c>
      <c r="B137" s="98" t="s">
        <v>649</v>
      </c>
      <c r="C137" s="40" t="s">
        <v>59</v>
      </c>
      <c r="D137" s="40" t="s">
        <v>73</v>
      </c>
      <c r="E137" s="40" t="s">
        <v>69</v>
      </c>
      <c r="F137" s="41">
        <v>6.6</v>
      </c>
      <c r="G137" s="41">
        <v>6.6</v>
      </c>
      <c r="H137" s="41">
        <v>6.8</v>
      </c>
    </row>
    <row r="138" spans="1:8" ht="78.75">
      <c r="A138" s="11" t="s">
        <v>380</v>
      </c>
      <c r="B138" s="36" t="s">
        <v>159</v>
      </c>
      <c r="C138" s="37"/>
      <c r="D138" s="37"/>
      <c r="E138" s="37"/>
      <c r="F138" s="38"/>
      <c r="G138" s="38">
        <f>G143</f>
        <v>0</v>
      </c>
      <c r="H138" s="38">
        <f>H143</f>
        <v>4370.7</v>
      </c>
    </row>
    <row r="139" spans="1:8" ht="105" hidden="1">
      <c r="A139" s="18" t="s">
        <v>483</v>
      </c>
      <c r="B139" s="32" t="s">
        <v>384</v>
      </c>
      <c r="C139" s="33" t="s">
        <v>59</v>
      </c>
      <c r="D139" s="33" t="s">
        <v>73</v>
      </c>
      <c r="E139" s="33" t="s">
        <v>69</v>
      </c>
      <c r="F139" s="34"/>
      <c r="G139" s="34">
        <f>G141+G142</f>
        <v>0</v>
      </c>
      <c r="H139" s="34"/>
    </row>
    <row r="140" spans="1:8" ht="120" hidden="1">
      <c r="A140" s="18" t="s">
        <v>381</v>
      </c>
      <c r="B140" s="19" t="s">
        <v>384</v>
      </c>
      <c r="C140" s="16" t="s">
        <v>59</v>
      </c>
      <c r="D140" s="16" t="s">
        <v>73</v>
      </c>
      <c r="E140" s="16" t="s">
        <v>69</v>
      </c>
      <c r="F140" s="20"/>
      <c r="G140" s="20">
        <v>1893.2</v>
      </c>
      <c r="H140" s="20"/>
    </row>
    <row r="141" spans="1:8" ht="30" hidden="1">
      <c r="A141" s="18" t="s">
        <v>426</v>
      </c>
      <c r="B141" s="32" t="s">
        <v>384</v>
      </c>
      <c r="C141" s="33" t="s">
        <v>59</v>
      </c>
      <c r="D141" s="33" t="s">
        <v>73</v>
      </c>
      <c r="E141" s="33" t="s">
        <v>69</v>
      </c>
      <c r="F141" s="34"/>
      <c r="G141" s="34"/>
      <c r="H141" s="34"/>
    </row>
    <row r="142" spans="1:8" ht="30" hidden="1">
      <c r="A142" s="18" t="s">
        <v>309</v>
      </c>
      <c r="B142" s="32" t="s">
        <v>384</v>
      </c>
      <c r="C142" s="33" t="s">
        <v>59</v>
      </c>
      <c r="D142" s="33" t="s">
        <v>73</v>
      </c>
      <c r="E142" s="33" t="s">
        <v>69</v>
      </c>
      <c r="F142" s="34"/>
      <c r="G142" s="34"/>
      <c r="H142" s="34"/>
    </row>
    <row r="143" spans="1:8" ht="78.75">
      <c r="A143" s="11" t="s">
        <v>599</v>
      </c>
      <c r="B143" s="36" t="s">
        <v>382</v>
      </c>
      <c r="C143" s="33"/>
      <c r="D143" s="33"/>
      <c r="E143" s="33"/>
      <c r="F143" s="34"/>
      <c r="G143" s="38"/>
      <c r="H143" s="34">
        <f>SUM(H144)</f>
        <v>4370.7</v>
      </c>
    </row>
    <row r="144" spans="1:8" ht="135">
      <c r="A144" s="18" t="s">
        <v>746</v>
      </c>
      <c r="B144" s="32" t="s">
        <v>745</v>
      </c>
      <c r="C144" s="33" t="s">
        <v>59</v>
      </c>
      <c r="D144" s="33" t="s">
        <v>73</v>
      </c>
      <c r="E144" s="33" t="s">
        <v>69</v>
      </c>
      <c r="F144" s="34"/>
      <c r="G144" s="34"/>
      <c r="H144" s="34">
        <f>SUM(H145:H146)</f>
        <v>4370.7</v>
      </c>
    </row>
    <row r="145" spans="1:8" ht="30">
      <c r="A145" s="30" t="s">
        <v>426</v>
      </c>
      <c r="B145" s="99" t="s">
        <v>745</v>
      </c>
      <c r="C145" s="40" t="s">
        <v>59</v>
      </c>
      <c r="D145" s="40" t="s">
        <v>73</v>
      </c>
      <c r="E145" s="40" t="s">
        <v>69</v>
      </c>
      <c r="F145" s="41"/>
      <c r="G145" s="41"/>
      <c r="H145" s="41">
        <v>3844.6</v>
      </c>
    </row>
    <row r="146" spans="1:8" ht="30">
      <c r="A146" s="30" t="s">
        <v>309</v>
      </c>
      <c r="B146" s="99" t="s">
        <v>745</v>
      </c>
      <c r="C146" s="40" t="s">
        <v>59</v>
      </c>
      <c r="D146" s="40" t="s">
        <v>73</v>
      </c>
      <c r="E146" s="40" t="s">
        <v>69</v>
      </c>
      <c r="F146" s="41"/>
      <c r="G146" s="41"/>
      <c r="H146" s="41">
        <v>526.1</v>
      </c>
    </row>
    <row r="147" spans="1:8" ht="120" hidden="1">
      <c r="A147" s="18" t="s">
        <v>667</v>
      </c>
      <c r="B147" s="19" t="s">
        <v>384</v>
      </c>
      <c r="C147" s="33"/>
      <c r="D147" s="33"/>
      <c r="E147" s="33"/>
      <c r="F147" s="34">
        <f>SUM(F148:F149)</f>
        <v>0</v>
      </c>
      <c r="G147" s="34"/>
      <c r="H147" s="34"/>
    </row>
    <row r="148" spans="1:8" ht="30" hidden="1">
      <c r="A148" s="30" t="s">
        <v>426</v>
      </c>
      <c r="B148" s="39" t="s">
        <v>384</v>
      </c>
      <c r="C148" s="40" t="s">
        <v>59</v>
      </c>
      <c r="D148" s="40" t="s">
        <v>73</v>
      </c>
      <c r="E148" s="40" t="s">
        <v>69</v>
      </c>
      <c r="F148" s="41"/>
      <c r="G148" s="41"/>
      <c r="H148" s="41"/>
    </row>
    <row r="149" spans="1:8" ht="30" hidden="1">
      <c r="A149" s="30" t="s">
        <v>309</v>
      </c>
      <c r="B149" s="39" t="s">
        <v>384</v>
      </c>
      <c r="C149" s="40" t="s">
        <v>59</v>
      </c>
      <c r="D149" s="40" t="s">
        <v>73</v>
      </c>
      <c r="E149" s="40" t="s">
        <v>69</v>
      </c>
      <c r="F149" s="41"/>
      <c r="G149" s="41"/>
      <c r="H149" s="41"/>
    </row>
    <row r="150" spans="1:8" ht="39" customHeight="1">
      <c r="A150" s="11" t="s">
        <v>158</v>
      </c>
      <c r="B150" s="36" t="s">
        <v>163</v>
      </c>
      <c r="C150" s="37"/>
      <c r="D150" s="37"/>
      <c r="E150" s="37"/>
      <c r="F150" s="38">
        <f>F151</f>
        <v>14</v>
      </c>
      <c r="G150" s="38">
        <f>G151</f>
        <v>14</v>
      </c>
      <c r="H150" s="38">
        <f>H151</f>
        <v>14</v>
      </c>
    </row>
    <row r="151" spans="1:8" ht="47.25">
      <c r="A151" s="11" t="s">
        <v>20</v>
      </c>
      <c r="B151" s="36" t="s">
        <v>124</v>
      </c>
      <c r="C151" s="37"/>
      <c r="D151" s="37"/>
      <c r="E151" s="37"/>
      <c r="F151" s="38">
        <f>SUM(F152)</f>
        <v>14</v>
      </c>
      <c r="G151" s="38">
        <f>SUM(G152)</f>
        <v>14</v>
      </c>
      <c r="H151" s="38">
        <f>SUM(H152)</f>
        <v>14</v>
      </c>
    </row>
    <row r="152" spans="1:8" ht="105">
      <c r="A152" s="18" t="s">
        <v>790</v>
      </c>
      <c r="B152" s="32" t="s">
        <v>385</v>
      </c>
      <c r="C152" s="33" t="s">
        <v>79</v>
      </c>
      <c r="D152" s="33" t="s">
        <v>72</v>
      </c>
      <c r="E152" s="33" t="s">
        <v>66</v>
      </c>
      <c r="F152" s="34">
        <v>14</v>
      </c>
      <c r="G152" s="34">
        <v>14</v>
      </c>
      <c r="H152" s="34">
        <v>14</v>
      </c>
    </row>
    <row r="153" spans="1:8" ht="47.25">
      <c r="A153" s="11" t="s">
        <v>162</v>
      </c>
      <c r="B153" s="36" t="s">
        <v>386</v>
      </c>
      <c r="C153" s="37"/>
      <c r="D153" s="37"/>
      <c r="E153" s="37"/>
      <c r="F153" s="38">
        <f>F154+F157</f>
        <v>8021</v>
      </c>
      <c r="G153" s="38">
        <f>G154+G157</f>
        <v>7551.7999999999993</v>
      </c>
      <c r="H153" s="38">
        <f>H154+H157</f>
        <v>7551.7999999999993</v>
      </c>
    </row>
    <row r="154" spans="1:8" ht="94.5">
      <c r="A154" s="11" t="s">
        <v>601</v>
      </c>
      <c r="B154" s="36" t="s">
        <v>387</v>
      </c>
      <c r="C154" s="37"/>
      <c r="D154" s="37"/>
      <c r="E154" s="37"/>
      <c r="F154" s="38">
        <f>SUM(F155:F156)</f>
        <v>3362</v>
      </c>
      <c r="G154" s="38">
        <f>SUM(G155:G156)</f>
        <v>2972.7999999999997</v>
      </c>
      <c r="H154" s="38">
        <f>SUM(H155:H156)</f>
        <v>2972.7999999999997</v>
      </c>
    </row>
    <row r="155" spans="1:8" ht="180">
      <c r="A155" s="18" t="s">
        <v>120</v>
      </c>
      <c r="B155" s="32" t="s">
        <v>627</v>
      </c>
      <c r="C155" s="33" t="s">
        <v>78</v>
      </c>
      <c r="D155" s="33" t="s">
        <v>73</v>
      </c>
      <c r="E155" s="33" t="s">
        <v>72</v>
      </c>
      <c r="F155" s="34">
        <v>2757.6</v>
      </c>
      <c r="G155" s="34">
        <v>2757.6</v>
      </c>
      <c r="H155" s="34">
        <v>2757.6</v>
      </c>
    </row>
    <row r="156" spans="1:8" ht="105">
      <c r="A156" s="18" t="s">
        <v>43</v>
      </c>
      <c r="B156" s="32" t="s">
        <v>627</v>
      </c>
      <c r="C156" s="33" t="s">
        <v>79</v>
      </c>
      <c r="D156" s="33" t="s">
        <v>73</v>
      </c>
      <c r="E156" s="33" t="s">
        <v>72</v>
      </c>
      <c r="F156" s="34">
        <v>604.4</v>
      </c>
      <c r="G156" s="34">
        <v>215.2</v>
      </c>
      <c r="H156" s="34">
        <v>215.2</v>
      </c>
    </row>
    <row r="157" spans="1:8" ht="63">
      <c r="A157" s="11" t="s">
        <v>484</v>
      </c>
      <c r="B157" s="14" t="s">
        <v>388</v>
      </c>
      <c r="C157" s="15"/>
      <c r="D157" s="15"/>
      <c r="E157" s="15"/>
      <c r="F157" s="17">
        <f>SUM(F158:F159)</f>
        <v>4659</v>
      </c>
      <c r="G157" s="17">
        <f>SUM(G158:G159)</f>
        <v>4579</v>
      </c>
      <c r="H157" s="17">
        <f>SUM(H158:H159)</f>
        <v>4579</v>
      </c>
    </row>
    <row r="158" spans="1:8" ht="180">
      <c r="A158" s="18" t="s">
        <v>172</v>
      </c>
      <c r="B158" s="19" t="s">
        <v>389</v>
      </c>
      <c r="C158" s="16" t="s">
        <v>78</v>
      </c>
      <c r="D158" s="16" t="s">
        <v>73</v>
      </c>
      <c r="E158" s="16" t="s">
        <v>72</v>
      </c>
      <c r="F158" s="20">
        <v>4092.8</v>
      </c>
      <c r="G158" s="20">
        <v>4092.8</v>
      </c>
      <c r="H158" s="20">
        <v>4092.8</v>
      </c>
    </row>
    <row r="159" spans="1:8" ht="105">
      <c r="A159" s="18" t="s">
        <v>43</v>
      </c>
      <c r="B159" s="19" t="s">
        <v>389</v>
      </c>
      <c r="C159" s="16" t="s">
        <v>79</v>
      </c>
      <c r="D159" s="16" t="s">
        <v>73</v>
      </c>
      <c r="E159" s="16" t="s">
        <v>72</v>
      </c>
      <c r="F159" s="20">
        <v>566.20000000000005</v>
      </c>
      <c r="G159" s="20">
        <v>486.2</v>
      </c>
      <c r="H159" s="20">
        <v>486.2</v>
      </c>
    </row>
    <row r="160" spans="1:8" ht="94.5">
      <c r="A160" s="11" t="s">
        <v>761</v>
      </c>
      <c r="B160" s="14" t="s">
        <v>76</v>
      </c>
      <c r="C160" s="15"/>
      <c r="D160" s="15"/>
      <c r="E160" s="15"/>
      <c r="F160" s="17">
        <f>F161+F164+F192</f>
        <v>23247.1</v>
      </c>
      <c r="G160" s="17">
        <f>G161+G164+G192</f>
        <v>42784.099999999991</v>
      </c>
      <c r="H160" s="17">
        <f>H161+H164+H192</f>
        <v>21706.499999999996</v>
      </c>
    </row>
    <row r="161" spans="1:8" ht="47.25">
      <c r="A161" s="11" t="s">
        <v>166</v>
      </c>
      <c r="B161" s="14" t="s">
        <v>167</v>
      </c>
      <c r="C161" s="15"/>
      <c r="D161" s="15"/>
      <c r="E161" s="15"/>
      <c r="F161" s="17">
        <f t="shared" ref="F161:H162" si="7">F162</f>
        <v>78.5</v>
      </c>
      <c r="G161" s="17">
        <f t="shared" si="7"/>
        <v>78.5</v>
      </c>
      <c r="H161" s="17">
        <f t="shared" si="7"/>
        <v>78.5</v>
      </c>
    </row>
    <row r="162" spans="1:8" ht="110.25">
      <c r="A162" s="11" t="s">
        <v>125</v>
      </c>
      <c r="B162" s="14" t="s">
        <v>126</v>
      </c>
      <c r="C162" s="15"/>
      <c r="D162" s="15"/>
      <c r="E162" s="15"/>
      <c r="F162" s="17">
        <f t="shared" si="7"/>
        <v>78.5</v>
      </c>
      <c r="G162" s="17">
        <f t="shared" si="7"/>
        <v>78.5</v>
      </c>
      <c r="H162" s="17">
        <f t="shared" si="7"/>
        <v>78.5</v>
      </c>
    </row>
    <row r="163" spans="1:8" ht="90">
      <c r="A163" s="18" t="s">
        <v>128</v>
      </c>
      <c r="B163" s="19" t="s">
        <v>186</v>
      </c>
      <c r="C163" s="16" t="s">
        <v>79</v>
      </c>
      <c r="D163" s="16" t="s">
        <v>65</v>
      </c>
      <c r="E163" s="16" t="s">
        <v>71</v>
      </c>
      <c r="F163" s="20">
        <v>78.5</v>
      </c>
      <c r="G163" s="20">
        <v>78.5</v>
      </c>
      <c r="H163" s="20">
        <v>78.5</v>
      </c>
    </row>
    <row r="164" spans="1:8" ht="54" customHeight="1">
      <c r="A164" s="11" t="s">
        <v>168</v>
      </c>
      <c r="B164" s="14" t="s">
        <v>169</v>
      </c>
      <c r="C164" s="15"/>
      <c r="D164" s="15"/>
      <c r="E164" s="15"/>
      <c r="F164" s="17">
        <f>F165+F168+F173+F176+F180</f>
        <v>22054.799999999999</v>
      </c>
      <c r="G164" s="17">
        <f>G165+G168+G173+G176+G180</f>
        <v>21594.199999999997</v>
      </c>
      <c r="H164" s="17">
        <f>H165+H168+H173+H176+H180</f>
        <v>21594.199999999997</v>
      </c>
    </row>
    <row r="165" spans="1:8" ht="110.25">
      <c r="A165" s="11" t="s">
        <v>127</v>
      </c>
      <c r="B165" s="14" t="s">
        <v>130</v>
      </c>
      <c r="C165" s="15"/>
      <c r="D165" s="15"/>
      <c r="E165" s="15"/>
      <c r="F165" s="17">
        <f>F166+F167</f>
        <v>113.69999999999999</v>
      </c>
      <c r="G165" s="17">
        <f>G166+G167</f>
        <v>113.69999999999999</v>
      </c>
      <c r="H165" s="17">
        <f>H166+H167</f>
        <v>113.69999999999999</v>
      </c>
    </row>
    <row r="166" spans="1:8" ht="150">
      <c r="A166" s="18" t="s">
        <v>207</v>
      </c>
      <c r="B166" s="19" t="s">
        <v>187</v>
      </c>
      <c r="C166" s="16" t="s">
        <v>78</v>
      </c>
      <c r="D166" s="16" t="s">
        <v>65</v>
      </c>
      <c r="E166" s="16" t="s">
        <v>71</v>
      </c>
      <c r="F166" s="20">
        <v>60.9</v>
      </c>
      <c r="G166" s="20">
        <v>60.9</v>
      </c>
      <c r="H166" s="20">
        <v>60.9</v>
      </c>
    </row>
    <row r="167" spans="1:8" ht="75">
      <c r="A167" s="18" t="s">
        <v>129</v>
      </c>
      <c r="B167" s="19" t="s">
        <v>187</v>
      </c>
      <c r="C167" s="16" t="s">
        <v>79</v>
      </c>
      <c r="D167" s="16" t="s">
        <v>65</v>
      </c>
      <c r="E167" s="16" t="s">
        <v>71</v>
      </c>
      <c r="F167" s="20">
        <v>52.8</v>
      </c>
      <c r="G167" s="20">
        <v>52.8</v>
      </c>
      <c r="H167" s="20">
        <v>52.8</v>
      </c>
    </row>
    <row r="168" spans="1:8" ht="63">
      <c r="A168" s="11" t="s">
        <v>132</v>
      </c>
      <c r="B168" s="14" t="s">
        <v>133</v>
      </c>
      <c r="C168" s="15"/>
      <c r="D168" s="15"/>
      <c r="E168" s="15"/>
      <c r="F168" s="17">
        <f>SUM(F169+F172)</f>
        <v>4378.3</v>
      </c>
      <c r="G168" s="17">
        <f>SUM(G169+G172)</f>
        <v>3917.7000000000003</v>
      </c>
      <c r="H168" s="17">
        <f>SUM(H169+H172)</f>
        <v>3917.7000000000003</v>
      </c>
    </row>
    <row r="169" spans="1:8" ht="150">
      <c r="A169" s="18" t="s">
        <v>755</v>
      </c>
      <c r="B169" s="19" t="s">
        <v>585</v>
      </c>
      <c r="C169" s="15"/>
      <c r="D169" s="15"/>
      <c r="E169" s="15"/>
      <c r="F169" s="17">
        <f>SUM(F170:F171)</f>
        <v>1726.4</v>
      </c>
      <c r="G169" s="17">
        <f>SUM(G170:G171)</f>
        <v>1275.4000000000001</v>
      </c>
      <c r="H169" s="17">
        <f>SUM(H170:H171)</f>
        <v>1275.4000000000001</v>
      </c>
    </row>
    <row r="170" spans="1:8" ht="45">
      <c r="A170" s="30" t="s">
        <v>586</v>
      </c>
      <c r="B170" s="39" t="s">
        <v>616</v>
      </c>
      <c r="C170" s="42" t="s">
        <v>59</v>
      </c>
      <c r="D170" s="42" t="s">
        <v>65</v>
      </c>
      <c r="E170" s="42" t="s">
        <v>69</v>
      </c>
      <c r="F170" s="43">
        <v>1275.4000000000001</v>
      </c>
      <c r="G170" s="43">
        <v>1275.4000000000001</v>
      </c>
      <c r="H170" s="43">
        <v>1275.4000000000001</v>
      </c>
    </row>
    <row r="171" spans="1:8" ht="45">
      <c r="A171" s="30" t="s">
        <v>587</v>
      </c>
      <c r="B171" s="39" t="s">
        <v>617</v>
      </c>
      <c r="C171" s="42" t="s">
        <v>59</v>
      </c>
      <c r="D171" s="42" t="s">
        <v>65</v>
      </c>
      <c r="E171" s="42" t="s">
        <v>69</v>
      </c>
      <c r="F171" s="43">
        <v>451</v>
      </c>
      <c r="G171" s="43"/>
      <c r="H171" s="43"/>
    </row>
    <row r="172" spans="1:8" ht="165">
      <c r="A172" s="31" t="s">
        <v>780</v>
      </c>
      <c r="B172" s="19" t="s">
        <v>539</v>
      </c>
      <c r="C172" s="16" t="s">
        <v>59</v>
      </c>
      <c r="D172" s="16" t="s">
        <v>65</v>
      </c>
      <c r="E172" s="16" t="s">
        <v>69</v>
      </c>
      <c r="F172" s="20">
        <v>2651.9</v>
      </c>
      <c r="G172" s="20">
        <v>2642.3</v>
      </c>
      <c r="H172" s="20">
        <v>2642.3</v>
      </c>
    </row>
    <row r="173" spans="1:8" ht="78.75">
      <c r="A173" s="11" t="s">
        <v>267</v>
      </c>
      <c r="B173" s="14" t="s">
        <v>133</v>
      </c>
      <c r="C173" s="15"/>
      <c r="D173" s="15"/>
      <c r="E173" s="15"/>
      <c r="F173" s="17">
        <f>F174</f>
        <v>2224.6</v>
      </c>
      <c r="G173" s="17">
        <f>SUM(G174)</f>
        <v>2224.6</v>
      </c>
      <c r="H173" s="17">
        <f>SUM(H174)</f>
        <v>2224.6</v>
      </c>
    </row>
    <row r="174" spans="1:8" ht="150">
      <c r="A174" s="18" t="s">
        <v>755</v>
      </c>
      <c r="B174" s="19" t="s">
        <v>618</v>
      </c>
      <c r="C174" s="16" t="s">
        <v>59</v>
      </c>
      <c r="D174" s="16" t="s">
        <v>65</v>
      </c>
      <c r="E174" s="16" t="s">
        <v>69</v>
      </c>
      <c r="F174" s="20">
        <f>SUM(F175)</f>
        <v>2224.6</v>
      </c>
      <c r="G174" s="20">
        <f>SUM(G175)</f>
        <v>2224.6</v>
      </c>
      <c r="H174" s="20">
        <f>SUM(H175)</f>
        <v>2224.6</v>
      </c>
    </row>
    <row r="175" spans="1:8" ht="45">
      <c r="A175" s="30" t="s">
        <v>586</v>
      </c>
      <c r="B175" s="39" t="s">
        <v>618</v>
      </c>
      <c r="C175" s="42" t="s">
        <v>59</v>
      </c>
      <c r="D175" s="42" t="s">
        <v>65</v>
      </c>
      <c r="E175" s="42" t="s">
        <v>69</v>
      </c>
      <c r="F175" s="43">
        <v>2224.6</v>
      </c>
      <c r="G175" s="43">
        <v>2224.6</v>
      </c>
      <c r="H175" s="43">
        <v>2224.6</v>
      </c>
    </row>
    <row r="176" spans="1:8" ht="78.75">
      <c r="A176" s="11" t="s">
        <v>668</v>
      </c>
      <c r="B176" s="14" t="s">
        <v>202</v>
      </c>
      <c r="C176" s="15"/>
      <c r="D176" s="15"/>
      <c r="E176" s="15"/>
      <c r="F176" s="17">
        <f>SUM(F177+F184+F185+F188)</f>
        <v>15338.199999999999</v>
      </c>
      <c r="G176" s="17">
        <f>SUM(G177+G184+G185+G188)</f>
        <v>15338.199999999999</v>
      </c>
      <c r="H176" s="17">
        <f>SUM(H177+H184+H185+H188)</f>
        <v>15338.199999999999</v>
      </c>
    </row>
    <row r="177" spans="1:8" ht="108" customHeight="1">
      <c r="A177" s="18" t="s">
        <v>201</v>
      </c>
      <c r="B177" s="19" t="s">
        <v>203</v>
      </c>
      <c r="C177" s="16" t="s">
        <v>59</v>
      </c>
      <c r="D177" s="16" t="s">
        <v>65</v>
      </c>
      <c r="E177" s="16" t="s">
        <v>70</v>
      </c>
      <c r="F177" s="20">
        <v>13426.6</v>
      </c>
      <c r="G177" s="20">
        <v>13426.6</v>
      </c>
      <c r="H177" s="20">
        <v>13426.6</v>
      </c>
    </row>
    <row r="178" spans="1:8" ht="0.75" customHeight="1">
      <c r="A178" s="18" t="s">
        <v>485</v>
      </c>
      <c r="B178" s="19" t="s">
        <v>538</v>
      </c>
      <c r="C178" s="16" t="s">
        <v>59</v>
      </c>
      <c r="D178" s="16" t="s">
        <v>65</v>
      </c>
      <c r="E178" s="16" t="s">
        <v>69</v>
      </c>
      <c r="F178" s="20"/>
      <c r="G178" s="20"/>
      <c r="H178" s="20"/>
    </row>
    <row r="179" spans="1:8" ht="135" hidden="1">
      <c r="A179" s="18" t="s">
        <v>438</v>
      </c>
      <c r="B179" s="19" t="s">
        <v>539</v>
      </c>
      <c r="C179" s="16" t="s">
        <v>59</v>
      </c>
      <c r="D179" s="16" t="s">
        <v>65</v>
      </c>
      <c r="E179" s="16" t="s">
        <v>69</v>
      </c>
      <c r="F179" s="20"/>
      <c r="G179" s="20"/>
      <c r="H179" s="20"/>
    </row>
    <row r="180" spans="1:8" ht="94.5" hidden="1">
      <c r="A180" s="11" t="s">
        <v>487</v>
      </c>
      <c r="B180" s="14" t="s">
        <v>488</v>
      </c>
      <c r="C180" s="15"/>
      <c r="D180" s="15"/>
      <c r="E180" s="15"/>
      <c r="F180" s="17">
        <f>F181</f>
        <v>0</v>
      </c>
      <c r="G180" s="17">
        <f>G181</f>
        <v>0</v>
      </c>
      <c r="H180" s="17">
        <f>H181</f>
        <v>0</v>
      </c>
    </row>
    <row r="181" spans="1:8" ht="120" hidden="1">
      <c r="A181" s="18" t="s">
        <v>486</v>
      </c>
      <c r="B181" s="19" t="s">
        <v>371</v>
      </c>
      <c r="C181" s="16"/>
      <c r="D181" s="16"/>
      <c r="E181" s="16"/>
      <c r="F181" s="20">
        <f>SUM(F182:F183)</f>
        <v>0</v>
      </c>
      <c r="G181" s="20">
        <f>SUM(G182:G183)</f>
        <v>0</v>
      </c>
      <c r="H181" s="20">
        <f>SUM(H182:H183)</f>
        <v>0</v>
      </c>
    </row>
    <row r="182" spans="1:8" ht="30" hidden="1">
      <c r="A182" s="18" t="s">
        <v>426</v>
      </c>
      <c r="B182" s="19" t="s">
        <v>371</v>
      </c>
      <c r="C182" s="16" t="s">
        <v>59</v>
      </c>
      <c r="D182" s="16" t="s">
        <v>65</v>
      </c>
      <c r="E182" s="16" t="s">
        <v>70</v>
      </c>
      <c r="F182" s="20"/>
      <c r="G182" s="20"/>
      <c r="H182" s="20"/>
    </row>
    <row r="183" spans="1:8" ht="30" hidden="1">
      <c r="A183" s="18" t="s">
        <v>309</v>
      </c>
      <c r="B183" s="19" t="s">
        <v>371</v>
      </c>
      <c r="C183" s="16" t="s">
        <v>59</v>
      </c>
      <c r="D183" s="16" t="s">
        <v>65</v>
      </c>
      <c r="E183" s="16" t="s">
        <v>70</v>
      </c>
      <c r="F183" s="20"/>
      <c r="G183" s="20"/>
      <c r="H183" s="20"/>
    </row>
    <row r="184" spans="1:8" ht="165">
      <c r="A184" s="31" t="s">
        <v>780</v>
      </c>
      <c r="B184" s="19" t="s">
        <v>538</v>
      </c>
      <c r="C184" s="16" t="s">
        <v>59</v>
      </c>
      <c r="D184" s="16" t="s">
        <v>65</v>
      </c>
      <c r="E184" s="16" t="s">
        <v>70</v>
      </c>
      <c r="F184" s="20">
        <v>930.8</v>
      </c>
      <c r="G184" s="20">
        <v>930.8</v>
      </c>
      <c r="H184" s="20">
        <v>930.8</v>
      </c>
    </row>
    <row r="185" spans="1:8" ht="120">
      <c r="A185" s="31" t="s">
        <v>662</v>
      </c>
      <c r="B185" s="29" t="s">
        <v>663</v>
      </c>
      <c r="C185" s="16" t="s">
        <v>59</v>
      </c>
      <c r="D185" s="16" t="s">
        <v>65</v>
      </c>
      <c r="E185" s="16" t="s">
        <v>70</v>
      </c>
      <c r="F185" s="20">
        <f>SUM(F186:F187)</f>
        <v>980.8</v>
      </c>
      <c r="G185" s="20">
        <f>SUM(G186:G187)</f>
        <v>980.8</v>
      </c>
      <c r="H185" s="20">
        <f>SUM(H186:H187)</f>
        <v>980.8</v>
      </c>
    </row>
    <row r="186" spans="1:8" ht="30">
      <c r="A186" s="100" t="s">
        <v>426</v>
      </c>
      <c r="B186" s="55" t="s">
        <v>663</v>
      </c>
      <c r="C186" s="42" t="s">
        <v>59</v>
      </c>
      <c r="D186" s="42" t="s">
        <v>65</v>
      </c>
      <c r="E186" s="42" t="s">
        <v>70</v>
      </c>
      <c r="F186" s="43">
        <v>853.3</v>
      </c>
      <c r="G186" s="43">
        <v>853.3</v>
      </c>
      <c r="H186" s="43">
        <v>853.3</v>
      </c>
    </row>
    <row r="187" spans="1:8" ht="32.25" customHeight="1">
      <c r="A187" s="101" t="s">
        <v>309</v>
      </c>
      <c r="B187" s="55" t="s">
        <v>663</v>
      </c>
      <c r="C187" s="42" t="s">
        <v>59</v>
      </c>
      <c r="D187" s="42" t="s">
        <v>65</v>
      </c>
      <c r="E187" s="42" t="s">
        <v>70</v>
      </c>
      <c r="F187" s="43">
        <v>127.5</v>
      </c>
      <c r="G187" s="43">
        <v>127.5</v>
      </c>
      <c r="H187" s="43">
        <v>127.5</v>
      </c>
    </row>
    <row r="188" spans="1:8" ht="105" hidden="1">
      <c r="A188" s="31" t="s">
        <v>675</v>
      </c>
      <c r="B188" s="29" t="s">
        <v>202</v>
      </c>
      <c r="C188" s="16"/>
      <c r="D188" s="16"/>
      <c r="E188" s="16"/>
      <c r="F188" s="20">
        <f>SUM(F189:F191)</f>
        <v>0</v>
      </c>
      <c r="G188" s="20"/>
      <c r="H188" s="20"/>
    </row>
    <row r="189" spans="1:8" ht="30" hidden="1">
      <c r="A189" s="44" t="s">
        <v>426</v>
      </c>
      <c r="B189" s="29" t="s">
        <v>676</v>
      </c>
      <c r="C189" s="16" t="s">
        <v>59</v>
      </c>
      <c r="D189" s="16" t="s">
        <v>65</v>
      </c>
      <c r="E189" s="16" t="s">
        <v>70</v>
      </c>
      <c r="F189" s="20"/>
      <c r="G189" s="20"/>
      <c r="H189" s="20"/>
    </row>
    <row r="190" spans="1:8" ht="30" hidden="1">
      <c r="A190" s="45" t="s">
        <v>309</v>
      </c>
      <c r="B190" s="29" t="s">
        <v>676</v>
      </c>
      <c r="C190" s="16" t="s">
        <v>59</v>
      </c>
      <c r="D190" s="16" t="s">
        <v>65</v>
      </c>
      <c r="E190" s="16" t="s">
        <v>70</v>
      </c>
      <c r="F190" s="20"/>
      <c r="G190" s="20"/>
      <c r="H190" s="20"/>
    </row>
    <row r="191" spans="1:8" ht="15" hidden="1">
      <c r="A191" s="46" t="s">
        <v>677</v>
      </c>
      <c r="B191" s="29" t="s">
        <v>676</v>
      </c>
      <c r="C191" s="16" t="s">
        <v>59</v>
      </c>
      <c r="D191" s="16" t="s">
        <v>65</v>
      </c>
      <c r="E191" s="16" t="s">
        <v>70</v>
      </c>
      <c r="F191" s="20"/>
      <c r="G191" s="20"/>
      <c r="H191" s="20"/>
    </row>
    <row r="192" spans="1:8" ht="63">
      <c r="A192" s="11" t="s">
        <v>170</v>
      </c>
      <c r="B192" s="14" t="s">
        <v>171</v>
      </c>
      <c r="C192" s="15"/>
      <c r="D192" s="15"/>
      <c r="E192" s="15"/>
      <c r="F192" s="17">
        <f>SUM(F193+F195)</f>
        <v>1113.8</v>
      </c>
      <c r="G192" s="17">
        <f>G193</f>
        <v>21111.399999999998</v>
      </c>
      <c r="H192" s="17">
        <f>H193</f>
        <v>33.799999999999997</v>
      </c>
    </row>
    <row r="193" spans="1:8" ht="63">
      <c r="A193" s="11" t="s">
        <v>494</v>
      </c>
      <c r="B193" s="14" t="s">
        <v>131</v>
      </c>
      <c r="C193" s="15"/>
      <c r="D193" s="15"/>
      <c r="E193" s="15"/>
      <c r="F193" s="17">
        <f>SUM(F194+F197)</f>
        <v>33.799999999999997</v>
      </c>
      <c r="G193" s="17">
        <f>SUM(G194+G197)</f>
        <v>21111.399999999998</v>
      </c>
      <c r="H193" s="17">
        <f>SUM(H194+H197)</f>
        <v>33.799999999999997</v>
      </c>
    </row>
    <row r="194" spans="1:8" ht="90">
      <c r="A194" s="18" t="s">
        <v>791</v>
      </c>
      <c r="B194" s="19" t="s">
        <v>188</v>
      </c>
      <c r="C194" s="16" t="s">
        <v>79</v>
      </c>
      <c r="D194" s="16" t="s">
        <v>65</v>
      </c>
      <c r="E194" s="16" t="s">
        <v>71</v>
      </c>
      <c r="F194" s="20">
        <v>33.799999999999997</v>
      </c>
      <c r="G194" s="20">
        <v>33.799999999999997</v>
      </c>
      <c r="H194" s="20">
        <v>33.799999999999997</v>
      </c>
    </row>
    <row r="195" spans="1:8" ht="82.5" customHeight="1">
      <c r="A195" s="11" t="s">
        <v>834</v>
      </c>
      <c r="B195" s="14" t="s">
        <v>836</v>
      </c>
      <c r="C195" s="15"/>
      <c r="D195" s="15"/>
      <c r="E195" s="15"/>
      <c r="F195" s="17">
        <f>SUM(F196)</f>
        <v>1080</v>
      </c>
      <c r="G195" s="17"/>
      <c r="H195" s="17"/>
    </row>
    <row r="196" spans="1:8" ht="126.75" customHeight="1">
      <c r="A196" s="18" t="s">
        <v>835</v>
      </c>
      <c r="B196" s="29" t="s">
        <v>837</v>
      </c>
      <c r="C196" s="16" t="s">
        <v>79</v>
      </c>
      <c r="D196" s="16" t="s">
        <v>65</v>
      </c>
      <c r="E196" s="16" t="s">
        <v>71</v>
      </c>
      <c r="F196" s="20">
        <v>1080</v>
      </c>
      <c r="G196" s="20"/>
      <c r="H196" s="20"/>
    </row>
    <row r="197" spans="1:8" ht="97.5" customHeight="1">
      <c r="A197" s="11" t="s">
        <v>492</v>
      </c>
      <c r="B197" s="14" t="s">
        <v>493</v>
      </c>
      <c r="C197" s="15"/>
      <c r="D197" s="15"/>
      <c r="E197" s="15"/>
      <c r="F197" s="17"/>
      <c r="G197" s="17">
        <f>SUM(G198)</f>
        <v>21077.599999999999</v>
      </c>
      <c r="H197" s="17"/>
    </row>
    <row r="198" spans="1:8" ht="122.25" customHeight="1">
      <c r="A198" s="18" t="s">
        <v>781</v>
      </c>
      <c r="B198" s="19" t="s">
        <v>736</v>
      </c>
      <c r="C198" s="16"/>
      <c r="D198" s="16"/>
      <c r="E198" s="16"/>
      <c r="F198" s="20"/>
      <c r="G198" s="20">
        <f>SUM(G199:G200)</f>
        <v>21077.599999999999</v>
      </c>
      <c r="H198" s="20"/>
    </row>
    <row r="199" spans="1:8" ht="29.25" customHeight="1">
      <c r="A199" s="30" t="s">
        <v>426</v>
      </c>
      <c r="B199" s="39" t="s">
        <v>736</v>
      </c>
      <c r="C199" s="42" t="s">
        <v>59</v>
      </c>
      <c r="D199" s="42" t="s">
        <v>65</v>
      </c>
      <c r="E199" s="42" t="s">
        <v>71</v>
      </c>
      <c r="F199" s="43"/>
      <c r="G199" s="43">
        <v>18337.5</v>
      </c>
      <c r="H199" s="43"/>
    </row>
    <row r="200" spans="1:8" ht="31.5" customHeight="1">
      <c r="A200" s="30" t="s">
        <v>309</v>
      </c>
      <c r="B200" s="39" t="s">
        <v>736</v>
      </c>
      <c r="C200" s="42" t="s">
        <v>59</v>
      </c>
      <c r="D200" s="42" t="s">
        <v>65</v>
      </c>
      <c r="E200" s="42" t="s">
        <v>71</v>
      </c>
      <c r="F200" s="43"/>
      <c r="G200" s="43">
        <v>2740.1</v>
      </c>
      <c r="H200" s="43"/>
    </row>
    <row r="201" spans="1:8" ht="63">
      <c r="A201" s="11" t="s">
        <v>708</v>
      </c>
      <c r="B201" s="14" t="s">
        <v>65</v>
      </c>
      <c r="C201" s="15"/>
      <c r="D201" s="15"/>
      <c r="E201" s="15"/>
      <c r="F201" s="17">
        <f>SUM(F202+F204+F206)</f>
        <v>124.4</v>
      </c>
      <c r="G201" s="17"/>
      <c r="H201" s="17"/>
    </row>
    <row r="202" spans="1:8" ht="63">
      <c r="A202" s="11" t="s">
        <v>709</v>
      </c>
      <c r="B202" s="14" t="s">
        <v>85</v>
      </c>
      <c r="C202" s="15"/>
      <c r="D202" s="15"/>
      <c r="E202" s="15"/>
      <c r="F202" s="17">
        <f>F203</f>
        <v>10</v>
      </c>
      <c r="G202" s="17"/>
      <c r="H202" s="17"/>
    </row>
    <row r="203" spans="1:8" ht="90">
      <c r="A203" s="18" t="s">
        <v>87</v>
      </c>
      <c r="B203" s="19" t="s">
        <v>86</v>
      </c>
      <c r="C203" s="16" t="s">
        <v>79</v>
      </c>
      <c r="D203" s="16" t="s">
        <v>69</v>
      </c>
      <c r="E203" s="16" t="s">
        <v>67</v>
      </c>
      <c r="F203" s="20">
        <v>10</v>
      </c>
      <c r="G203" s="20"/>
      <c r="H203" s="20"/>
    </row>
    <row r="204" spans="1:8" ht="78.75">
      <c r="A204" s="11" t="s">
        <v>253</v>
      </c>
      <c r="B204" s="14" t="s">
        <v>255</v>
      </c>
      <c r="C204" s="15"/>
      <c r="D204" s="15"/>
      <c r="E204" s="15"/>
      <c r="F204" s="17">
        <f>F205</f>
        <v>114.4</v>
      </c>
      <c r="G204" s="17"/>
      <c r="H204" s="17"/>
    </row>
    <row r="205" spans="1:8" ht="117" customHeight="1">
      <c r="A205" s="18" t="s">
        <v>254</v>
      </c>
      <c r="B205" s="19" t="s">
        <v>256</v>
      </c>
      <c r="C205" s="16" t="s">
        <v>79</v>
      </c>
      <c r="D205" s="16" t="s">
        <v>69</v>
      </c>
      <c r="E205" s="16" t="s">
        <v>67</v>
      </c>
      <c r="F205" s="20">
        <v>114.4</v>
      </c>
      <c r="G205" s="20"/>
      <c r="H205" s="20"/>
    </row>
    <row r="206" spans="1:8" ht="47.25" hidden="1">
      <c r="A206" s="11" t="s">
        <v>694</v>
      </c>
      <c r="B206" s="14" t="s">
        <v>695</v>
      </c>
      <c r="C206" s="16"/>
      <c r="D206" s="16"/>
      <c r="E206" s="16"/>
      <c r="F206" s="17">
        <f>SUM(F207)</f>
        <v>0</v>
      </c>
      <c r="G206" s="20"/>
      <c r="H206" s="20"/>
    </row>
    <row r="207" spans="1:8" ht="45" hidden="1">
      <c r="A207" s="18" t="s">
        <v>696</v>
      </c>
      <c r="B207" s="19" t="s">
        <v>697</v>
      </c>
      <c r="C207" s="16" t="s">
        <v>79</v>
      </c>
      <c r="D207" s="16" t="s">
        <v>69</v>
      </c>
      <c r="E207" s="16" t="s">
        <v>67</v>
      </c>
      <c r="F207" s="20"/>
      <c r="G207" s="20"/>
      <c r="H207" s="20"/>
    </row>
    <row r="208" spans="1:8" ht="115.5" customHeight="1">
      <c r="A208" s="11" t="s">
        <v>393</v>
      </c>
      <c r="B208" s="14" t="s">
        <v>66</v>
      </c>
      <c r="C208" s="15"/>
      <c r="D208" s="15"/>
      <c r="E208" s="15"/>
      <c r="F208" s="17">
        <f>SUM(F209+F216+F218+F227+F230)</f>
        <v>7358.7</v>
      </c>
      <c r="G208" s="17">
        <f>SUM(G209+G216+G218+G227+G230)</f>
        <v>7967.5</v>
      </c>
      <c r="H208" s="17">
        <f>SUM(H209+H216+H218+H227+H230)</f>
        <v>5705.0999999999995</v>
      </c>
    </row>
    <row r="209" spans="1:8" ht="47.25">
      <c r="A209" s="11" t="s">
        <v>394</v>
      </c>
      <c r="B209" s="14" t="s">
        <v>113</v>
      </c>
      <c r="C209" s="15"/>
      <c r="D209" s="15"/>
      <c r="E209" s="15"/>
      <c r="F209" s="17">
        <f>SUM(F210:F212)</f>
        <v>825.2</v>
      </c>
      <c r="G209" s="17">
        <f>G210+G212+G217</f>
        <v>986.6</v>
      </c>
      <c r="H209" s="17">
        <f>H210+H212+H217</f>
        <v>286.39999999999998</v>
      </c>
    </row>
    <row r="210" spans="1:8" ht="115.5" customHeight="1">
      <c r="A210" s="18" t="s">
        <v>395</v>
      </c>
      <c r="B210" s="19" t="s">
        <v>396</v>
      </c>
      <c r="C210" s="16" t="s">
        <v>79</v>
      </c>
      <c r="D210" s="16" t="s">
        <v>70</v>
      </c>
      <c r="E210" s="16" t="s">
        <v>64</v>
      </c>
      <c r="F210" s="20">
        <v>375.2</v>
      </c>
      <c r="G210" s="20">
        <v>575.20000000000005</v>
      </c>
      <c r="H210" s="20">
        <v>255.2</v>
      </c>
    </row>
    <row r="211" spans="1:8" ht="0.75" customHeight="1">
      <c r="A211" s="18" t="s">
        <v>605</v>
      </c>
      <c r="B211" s="19" t="s">
        <v>606</v>
      </c>
      <c r="C211" s="16" t="s">
        <v>79</v>
      </c>
      <c r="D211" s="16" t="s">
        <v>70</v>
      </c>
      <c r="E211" s="16" t="s">
        <v>64</v>
      </c>
      <c r="F211" s="20"/>
      <c r="G211" s="20"/>
      <c r="H211" s="20"/>
    </row>
    <row r="212" spans="1:8" ht="150">
      <c r="A212" s="18" t="s">
        <v>411</v>
      </c>
      <c r="B212" s="19" t="s">
        <v>412</v>
      </c>
      <c r="C212" s="16" t="s">
        <v>79</v>
      </c>
      <c r="D212" s="16" t="s">
        <v>70</v>
      </c>
      <c r="E212" s="16" t="s">
        <v>64</v>
      </c>
      <c r="F212" s="20">
        <v>450</v>
      </c>
      <c r="G212" s="20">
        <v>411.4</v>
      </c>
      <c r="H212" s="20">
        <v>31.2</v>
      </c>
    </row>
    <row r="213" spans="1:8" ht="60" hidden="1">
      <c r="A213" s="18" t="s">
        <v>397</v>
      </c>
      <c r="B213" s="19" t="s">
        <v>121</v>
      </c>
      <c r="C213" s="16"/>
      <c r="D213" s="16"/>
      <c r="E213" s="16"/>
      <c r="F213" s="20">
        <f>F214</f>
        <v>0</v>
      </c>
      <c r="G213" s="20">
        <v>0</v>
      </c>
      <c r="H213" s="20">
        <v>0</v>
      </c>
    </row>
    <row r="214" spans="1:8" ht="150" hidden="1">
      <c r="A214" s="18" t="s">
        <v>398</v>
      </c>
      <c r="B214" s="19" t="s">
        <v>399</v>
      </c>
      <c r="C214" s="16" t="s">
        <v>79</v>
      </c>
      <c r="D214" s="16" t="s">
        <v>70</v>
      </c>
      <c r="E214" s="16" t="s">
        <v>64</v>
      </c>
      <c r="F214" s="20"/>
      <c r="G214" s="20">
        <v>0</v>
      </c>
      <c r="H214" s="20">
        <v>0</v>
      </c>
    </row>
    <row r="215" spans="1:8" ht="60" hidden="1">
      <c r="A215" s="18" t="s">
        <v>400</v>
      </c>
      <c r="B215" s="19" t="s">
        <v>403</v>
      </c>
      <c r="C215" s="16"/>
      <c r="D215" s="16"/>
      <c r="E215" s="16"/>
      <c r="F215" s="20" t="e">
        <f>F217+F218+F219+#REF!</f>
        <v>#REF!</v>
      </c>
      <c r="G215" s="20" t="e">
        <f>G217+G218+G219+#REF!</f>
        <v>#REF!</v>
      </c>
      <c r="H215" s="20" t="e">
        <f>H217+H218+H219+#REF!</f>
        <v>#REF!</v>
      </c>
    </row>
    <row r="216" spans="1:8" ht="63">
      <c r="A216" s="11" t="s">
        <v>557</v>
      </c>
      <c r="B216" s="47" t="s">
        <v>121</v>
      </c>
      <c r="C216" s="15"/>
      <c r="D216" s="47"/>
      <c r="E216" s="15"/>
      <c r="F216" s="17">
        <f>SUM(F217)</f>
        <v>10</v>
      </c>
      <c r="G216" s="20"/>
      <c r="H216" s="20"/>
    </row>
    <row r="217" spans="1:8" ht="30">
      <c r="A217" s="18" t="s">
        <v>558</v>
      </c>
      <c r="B217" s="29" t="s">
        <v>559</v>
      </c>
      <c r="C217" s="16" t="s">
        <v>79</v>
      </c>
      <c r="D217" s="16" t="s">
        <v>70</v>
      </c>
      <c r="E217" s="16" t="s">
        <v>64</v>
      </c>
      <c r="F217" s="20">
        <v>10</v>
      </c>
      <c r="G217" s="20"/>
      <c r="H217" s="20"/>
    </row>
    <row r="218" spans="1:8" ht="63">
      <c r="A218" s="11" t="s">
        <v>400</v>
      </c>
      <c r="B218" s="14" t="s">
        <v>489</v>
      </c>
      <c r="C218" s="15"/>
      <c r="D218" s="15"/>
      <c r="E218" s="15"/>
      <c r="F218" s="17">
        <f>SUM(F220+F221)</f>
        <v>6404.2</v>
      </c>
      <c r="G218" s="17">
        <f>SUM(G220+G221)</f>
        <v>6208.5999999999995</v>
      </c>
      <c r="H218" s="17">
        <f>SUM(H220+H221)</f>
        <v>5418.7</v>
      </c>
    </row>
    <row r="219" spans="1:8" ht="30">
      <c r="A219" s="18" t="s">
        <v>46</v>
      </c>
      <c r="B219" s="19" t="s">
        <v>413</v>
      </c>
      <c r="C219" s="16"/>
      <c r="D219" s="16"/>
      <c r="E219" s="16"/>
      <c r="F219" s="20">
        <f>SUM(F222:F223)</f>
        <v>5872</v>
      </c>
      <c r="G219" s="20">
        <f>SUM(G222:G223)</f>
        <v>5676.4</v>
      </c>
      <c r="H219" s="20">
        <f>SUM(H222:H223)</f>
        <v>4908.8</v>
      </c>
    </row>
    <row r="220" spans="1:8" ht="165">
      <c r="A220" s="18" t="s">
        <v>401</v>
      </c>
      <c r="B220" s="19" t="s">
        <v>402</v>
      </c>
      <c r="C220" s="16" t="s">
        <v>79</v>
      </c>
      <c r="D220" s="16" t="s">
        <v>70</v>
      </c>
      <c r="E220" s="16" t="s">
        <v>64</v>
      </c>
      <c r="F220" s="20">
        <v>33</v>
      </c>
      <c r="G220" s="20">
        <v>33</v>
      </c>
      <c r="H220" s="20">
        <v>10.7</v>
      </c>
    </row>
    <row r="221" spans="1:8" ht="30">
      <c r="A221" s="18" t="s">
        <v>46</v>
      </c>
      <c r="B221" s="19" t="s">
        <v>489</v>
      </c>
      <c r="C221" s="16"/>
      <c r="D221" s="16"/>
      <c r="E221" s="16"/>
      <c r="F221" s="20">
        <f>SUM(F222:F226)</f>
        <v>6371.2</v>
      </c>
      <c r="G221" s="20">
        <f>G222+G223+G225+G226</f>
        <v>6175.5999999999995</v>
      </c>
      <c r="H221" s="20">
        <f>H222+H223+H225+H226</f>
        <v>5408</v>
      </c>
    </row>
    <row r="222" spans="1:8" ht="180">
      <c r="A222" s="18" t="s">
        <v>281</v>
      </c>
      <c r="B222" s="19" t="s">
        <v>413</v>
      </c>
      <c r="C222" s="16" t="s">
        <v>78</v>
      </c>
      <c r="D222" s="16" t="s">
        <v>70</v>
      </c>
      <c r="E222" s="16" t="s">
        <v>64</v>
      </c>
      <c r="F222" s="20">
        <v>4802.2</v>
      </c>
      <c r="G222" s="20">
        <v>4802.2</v>
      </c>
      <c r="H222" s="20">
        <v>4802.2</v>
      </c>
    </row>
    <row r="223" spans="1:8" ht="105">
      <c r="A223" s="18" t="s">
        <v>43</v>
      </c>
      <c r="B223" s="19" t="s">
        <v>413</v>
      </c>
      <c r="C223" s="16" t="s">
        <v>79</v>
      </c>
      <c r="D223" s="16" t="s">
        <v>70</v>
      </c>
      <c r="E223" s="16" t="s">
        <v>64</v>
      </c>
      <c r="F223" s="20">
        <v>1069.8</v>
      </c>
      <c r="G223" s="20">
        <v>874.2</v>
      </c>
      <c r="H223" s="20">
        <v>106.6</v>
      </c>
    </row>
    <row r="224" spans="1:8" ht="105" hidden="1">
      <c r="A224" s="18" t="s">
        <v>43</v>
      </c>
      <c r="B224" s="19" t="s">
        <v>413</v>
      </c>
      <c r="C224" s="16" t="s">
        <v>80</v>
      </c>
      <c r="D224" s="16" t="s">
        <v>70</v>
      </c>
      <c r="E224" s="16" t="s">
        <v>64</v>
      </c>
      <c r="F224" s="20"/>
      <c r="G224" s="20"/>
      <c r="H224" s="20"/>
    </row>
    <row r="225" spans="1:8" ht="180">
      <c r="A225" s="18" t="s">
        <v>281</v>
      </c>
      <c r="B225" s="19" t="s">
        <v>414</v>
      </c>
      <c r="C225" s="16" t="s">
        <v>78</v>
      </c>
      <c r="D225" s="16" t="s">
        <v>70</v>
      </c>
      <c r="E225" s="16" t="s">
        <v>64</v>
      </c>
      <c r="F225" s="20">
        <v>421.3</v>
      </c>
      <c r="G225" s="20">
        <v>421.3</v>
      </c>
      <c r="H225" s="20">
        <v>421.3</v>
      </c>
    </row>
    <row r="226" spans="1:8" ht="105">
      <c r="A226" s="18" t="s">
        <v>43</v>
      </c>
      <c r="B226" s="19" t="s">
        <v>414</v>
      </c>
      <c r="C226" s="16" t="s">
        <v>79</v>
      </c>
      <c r="D226" s="16" t="s">
        <v>70</v>
      </c>
      <c r="E226" s="16" t="s">
        <v>64</v>
      </c>
      <c r="F226" s="20">
        <v>77.900000000000006</v>
      </c>
      <c r="G226" s="20">
        <v>77.900000000000006</v>
      </c>
      <c r="H226" s="20">
        <v>77.900000000000006</v>
      </c>
    </row>
    <row r="227" spans="1:8" ht="47.25">
      <c r="A227" s="11" t="s">
        <v>449</v>
      </c>
      <c r="B227" s="14" t="s">
        <v>450</v>
      </c>
      <c r="C227" s="15"/>
      <c r="D227" s="15"/>
      <c r="E227" s="15"/>
      <c r="F227" s="17">
        <f>SUM(F228:F229)</f>
        <v>104.3</v>
      </c>
      <c r="G227" s="17">
        <f>SUM(G228:G229)</f>
        <v>757.3</v>
      </c>
      <c r="H227" s="17">
        <f>SUM(H228)</f>
        <v>0</v>
      </c>
    </row>
    <row r="228" spans="1:8" ht="140.25" customHeight="1">
      <c r="A228" s="18" t="s">
        <v>490</v>
      </c>
      <c r="B228" s="19" t="s">
        <v>451</v>
      </c>
      <c r="C228" s="16" t="s">
        <v>79</v>
      </c>
      <c r="D228" s="16" t="s">
        <v>70</v>
      </c>
      <c r="E228" s="16" t="s">
        <v>64</v>
      </c>
      <c r="F228" s="20">
        <v>54.3</v>
      </c>
      <c r="G228" s="20">
        <v>757.3</v>
      </c>
      <c r="H228" s="20"/>
    </row>
    <row r="229" spans="1:8" ht="105">
      <c r="A229" s="18" t="s">
        <v>710</v>
      </c>
      <c r="B229" s="19" t="s">
        <v>711</v>
      </c>
      <c r="C229" s="16" t="s">
        <v>79</v>
      </c>
      <c r="D229" s="16" t="s">
        <v>70</v>
      </c>
      <c r="E229" s="16" t="s">
        <v>64</v>
      </c>
      <c r="F229" s="20">
        <v>50</v>
      </c>
      <c r="G229" s="20"/>
      <c r="H229" s="20"/>
    </row>
    <row r="230" spans="1:8" ht="63">
      <c r="A230" s="11" t="s">
        <v>404</v>
      </c>
      <c r="B230" s="14" t="s">
        <v>114</v>
      </c>
      <c r="C230" s="15"/>
      <c r="D230" s="15"/>
      <c r="E230" s="15"/>
      <c r="F230" s="17">
        <f>F231</f>
        <v>15</v>
      </c>
      <c r="G230" s="17">
        <f>G231</f>
        <v>15</v>
      </c>
      <c r="H230" s="17"/>
    </row>
    <row r="231" spans="1:8" ht="94.5" customHeight="1">
      <c r="A231" s="18" t="s">
        <v>405</v>
      </c>
      <c r="B231" s="19" t="s">
        <v>406</v>
      </c>
      <c r="C231" s="16" t="s">
        <v>79</v>
      </c>
      <c r="D231" s="16" t="s">
        <v>70</v>
      </c>
      <c r="E231" s="16" t="s">
        <v>64</v>
      </c>
      <c r="F231" s="20">
        <v>15</v>
      </c>
      <c r="G231" s="20">
        <v>15</v>
      </c>
      <c r="H231" s="20"/>
    </row>
    <row r="232" spans="1:8" ht="0.75" hidden="1" customHeight="1">
      <c r="A232" s="18" t="s">
        <v>407</v>
      </c>
      <c r="B232" s="19" t="s">
        <v>408</v>
      </c>
      <c r="C232" s="16" t="s">
        <v>79</v>
      </c>
      <c r="D232" s="16" t="s">
        <v>70</v>
      </c>
      <c r="E232" s="16" t="s">
        <v>64</v>
      </c>
      <c r="F232" s="20"/>
      <c r="G232" s="20"/>
      <c r="H232" s="20"/>
    </row>
    <row r="233" spans="1:8" ht="105" hidden="1">
      <c r="A233" s="18" t="s">
        <v>409</v>
      </c>
      <c r="B233" s="19" t="s">
        <v>410</v>
      </c>
      <c r="C233" s="16" t="s">
        <v>79</v>
      </c>
      <c r="D233" s="16" t="s">
        <v>70</v>
      </c>
      <c r="E233" s="16" t="s">
        <v>64</v>
      </c>
      <c r="F233" s="20"/>
      <c r="G233" s="20"/>
      <c r="H233" s="20"/>
    </row>
    <row r="234" spans="1:8" ht="47.25" hidden="1">
      <c r="A234" s="11" t="s">
        <v>324</v>
      </c>
      <c r="B234" s="14" t="s">
        <v>67</v>
      </c>
      <c r="C234" s="15"/>
      <c r="D234" s="15"/>
      <c r="E234" s="15"/>
      <c r="F234" s="17">
        <f>SUM(F236+F371+F407)</f>
        <v>596568.79999999993</v>
      </c>
      <c r="G234" s="17">
        <f>SUM(G236+G371+G407)</f>
        <v>590298.9</v>
      </c>
      <c r="H234" s="17">
        <f>SUM(H236+H371+H407)</f>
        <v>638726.69999999995</v>
      </c>
    </row>
    <row r="235" spans="1:8" ht="47.25">
      <c r="A235" s="11" t="s">
        <v>324</v>
      </c>
      <c r="B235" s="14" t="s">
        <v>67</v>
      </c>
      <c r="C235" s="15"/>
      <c r="D235" s="15"/>
      <c r="E235" s="15"/>
      <c r="F235" s="17">
        <f>SUM(F236+F371+F377+F338)</f>
        <v>606310.6</v>
      </c>
      <c r="G235" s="17">
        <f>G236+G371+G377</f>
        <v>599466.60000000009</v>
      </c>
      <c r="H235" s="17">
        <f>SUM(H236+H371+H377)</f>
        <v>647893.5</v>
      </c>
    </row>
    <row r="236" spans="1:8" ht="63">
      <c r="A236" s="11" t="s">
        <v>302</v>
      </c>
      <c r="B236" s="14" t="s">
        <v>148</v>
      </c>
      <c r="C236" s="15"/>
      <c r="D236" s="15"/>
      <c r="E236" s="15"/>
      <c r="F236" s="17">
        <f>F237+F252+F260+F263+F268+F281+F311+F316+F325+F329+F342+F348+F359</f>
        <v>524528.89999999991</v>
      </c>
      <c r="G236" s="17">
        <f>G237+G252+G260+G263+G268+G280+G281+G311+G316+G325+G342+G348++++++++++++++++++++++++++++++G359</f>
        <v>538506.80000000005</v>
      </c>
      <c r="H236" s="17">
        <f>H237+H252+H260+H263+H268+H281+H311+H325+H338+H342+H348+H359</f>
        <v>580276.9</v>
      </c>
    </row>
    <row r="237" spans="1:8" ht="47.25">
      <c r="A237" s="48" t="s">
        <v>337</v>
      </c>
      <c r="B237" s="49" t="s">
        <v>338</v>
      </c>
      <c r="C237" s="50"/>
      <c r="D237" s="50"/>
      <c r="E237" s="50"/>
      <c r="F237" s="51">
        <f>F238+F245+F248+F242+F241</f>
        <v>6325.2000000000007</v>
      </c>
      <c r="G237" s="51">
        <f>G238+G245+G248+G242+G241</f>
        <v>6326.2000000000007</v>
      </c>
      <c r="H237" s="51">
        <f>H238+H245+H248+H242+H241</f>
        <v>6326.2000000000007</v>
      </c>
    </row>
    <row r="238" spans="1:8" ht="105">
      <c r="A238" s="24" t="s">
        <v>495</v>
      </c>
      <c r="B238" s="25" t="s">
        <v>496</v>
      </c>
      <c r="C238" s="26" t="s">
        <v>59</v>
      </c>
      <c r="D238" s="26" t="s">
        <v>75</v>
      </c>
      <c r="E238" s="26" t="s">
        <v>76</v>
      </c>
      <c r="F238" s="27">
        <f>SUM(F239:F240)</f>
        <v>1638.8</v>
      </c>
      <c r="G238" s="27">
        <f>SUM(G239:G240)</f>
        <v>1638.8</v>
      </c>
      <c r="H238" s="27">
        <f>H239+H240</f>
        <v>1638.8</v>
      </c>
    </row>
    <row r="239" spans="1:8" ht="30">
      <c r="A239" s="28" t="s">
        <v>426</v>
      </c>
      <c r="B239" s="52" t="s">
        <v>339</v>
      </c>
      <c r="C239" s="53" t="s">
        <v>59</v>
      </c>
      <c r="D239" s="53" t="s">
        <v>75</v>
      </c>
      <c r="E239" s="53" t="s">
        <v>76</v>
      </c>
      <c r="F239" s="54">
        <v>897.8</v>
      </c>
      <c r="G239" s="54">
        <v>897.8</v>
      </c>
      <c r="H239" s="54">
        <v>897.8</v>
      </c>
    </row>
    <row r="240" spans="1:8" ht="30">
      <c r="A240" s="28" t="s">
        <v>309</v>
      </c>
      <c r="B240" s="52" t="s">
        <v>340</v>
      </c>
      <c r="C240" s="53" t="s">
        <v>59</v>
      </c>
      <c r="D240" s="53" t="s">
        <v>75</v>
      </c>
      <c r="E240" s="53" t="s">
        <v>76</v>
      </c>
      <c r="F240" s="54">
        <v>741</v>
      </c>
      <c r="G240" s="54">
        <v>741</v>
      </c>
      <c r="H240" s="54">
        <v>741</v>
      </c>
    </row>
    <row r="241" spans="1:8" ht="93" customHeight="1">
      <c r="A241" s="24" t="s">
        <v>782</v>
      </c>
      <c r="B241" s="25" t="s">
        <v>340</v>
      </c>
      <c r="C241" s="26" t="s">
        <v>79</v>
      </c>
      <c r="D241" s="26" t="s">
        <v>75</v>
      </c>
      <c r="E241" s="26" t="s">
        <v>76</v>
      </c>
      <c r="F241" s="27">
        <v>10</v>
      </c>
      <c r="G241" s="27">
        <v>10</v>
      </c>
      <c r="H241" s="27">
        <v>10</v>
      </c>
    </row>
    <row r="242" spans="1:8" ht="105">
      <c r="A242" s="24" t="s">
        <v>495</v>
      </c>
      <c r="B242" s="25" t="s">
        <v>496</v>
      </c>
      <c r="C242" s="26" t="s">
        <v>59</v>
      </c>
      <c r="D242" s="26" t="s">
        <v>75</v>
      </c>
      <c r="E242" s="26" t="s">
        <v>76</v>
      </c>
      <c r="F242" s="54">
        <f>SUM(F243:F244)</f>
        <v>166.60000000000002</v>
      </c>
      <c r="G242" s="54">
        <f>SUM(G243:G244)</f>
        <v>166.60000000000002</v>
      </c>
      <c r="H242" s="54">
        <f>SUM(H243:H244)</f>
        <v>166.60000000000002</v>
      </c>
    </row>
    <row r="243" spans="1:8" ht="30">
      <c r="A243" s="28" t="s">
        <v>426</v>
      </c>
      <c r="B243" s="52" t="s">
        <v>339</v>
      </c>
      <c r="C243" s="53" t="s">
        <v>59</v>
      </c>
      <c r="D243" s="53" t="s">
        <v>75</v>
      </c>
      <c r="E243" s="53" t="s">
        <v>76</v>
      </c>
      <c r="F243" s="54">
        <v>74.2</v>
      </c>
      <c r="G243" s="54">
        <v>74.2</v>
      </c>
      <c r="H243" s="54">
        <v>74.2</v>
      </c>
    </row>
    <row r="244" spans="1:8" ht="30">
      <c r="A244" s="28" t="s">
        <v>309</v>
      </c>
      <c r="B244" s="52" t="s">
        <v>340</v>
      </c>
      <c r="C244" s="53" t="s">
        <v>59</v>
      </c>
      <c r="D244" s="53" t="s">
        <v>75</v>
      </c>
      <c r="E244" s="53" t="s">
        <v>76</v>
      </c>
      <c r="F244" s="54">
        <v>92.4</v>
      </c>
      <c r="G244" s="54">
        <v>92.4</v>
      </c>
      <c r="H244" s="54">
        <v>92.4</v>
      </c>
    </row>
    <row r="245" spans="1:8" ht="105">
      <c r="A245" s="24" t="s">
        <v>756</v>
      </c>
      <c r="B245" s="25" t="s">
        <v>339</v>
      </c>
      <c r="C245" s="26" t="s">
        <v>59</v>
      </c>
      <c r="D245" s="26" t="s">
        <v>75</v>
      </c>
      <c r="E245" s="26" t="s">
        <v>76</v>
      </c>
      <c r="F245" s="27">
        <f>SUM(F246:F247)</f>
        <v>1149.4000000000001</v>
      </c>
      <c r="G245" s="27">
        <f>SUM(G246:G247)</f>
        <v>1149.4000000000001</v>
      </c>
      <c r="H245" s="27">
        <f>SUM(H246:H247)</f>
        <v>1149.4000000000001</v>
      </c>
    </row>
    <row r="246" spans="1:8" ht="30">
      <c r="A246" s="28" t="s">
        <v>426</v>
      </c>
      <c r="B246" s="52" t="s">
        <v>339</v>
      </c>
      <c r="C246" s="53" t="s">
        <v>59</v>
      </c>
      <c r="D246" s="53" t="s">
        <v>75</v>
      </c>
      <c r="E246" s="53" t="s">
        <v>76</v>
      </c>
      <c r="F246" s="54">
        <v>1000</v>
      </c>
      <c r="G246" s="54">
        <v>1000</v>
      </c>
      <c r="H246" s="54">
        <v>1000</v>
      </c>
    </row>
    <row r="247" spans="1:8" ht="30">
      <c r="A247" s="28" t="s">
        <v>309</v>
      </c>
      <c r="B247" s="52" t="s">
        <v>339</v>
      </c>
      <c r="C247" s="53" t="s">
        <v>59</v>
      </c>
      <c r="D247" s="53" t="s">
        <v>75</v>
      </c>
      <c r="E247" s="53" t="s">
        <v>76</v>
      </c>
      <c r="F247" s="54">
        <v>149.4</v>
      </c>
      <c r="G247" s="54">
        <v>149.4</v>
      </c>
      <c r="H247" s="54">
        <v>149.4</v>
      </c>
    </row>
    <row r="248" spans="1:8" ht="114.75" customHeight="1">
      <c r="A248" s="24" t="s">
        <v>742</v>
      </c>
      <c r="B248" s="25" t="s">
        <v>496</v>
      </c>
      <c r="C248" s="26" t="s">
        <v>54</v>
      </c>
      <c r="D248" s="26" t="s">
        <v>75</v>
      </c>
      <c r="E248" s="26" t="s">
        <v>76</v>
      </c>
      <c r="F248" s="27">
        <f>SUM(F250:F251)</f>
        <v>3360.4</v>
      </c>
      <c r="G248" s="27">
        <f>SUM(G250:G251)</f>
        <v>3361.4</v>
      </c>
      <c r="H248" s="27">
        <f>SUM(H250:H251)</f>
        <v>3361.4</v>
      </c>
    </row>
    <row r="249" spans="1:8" ht="150" hidden="1">
      <c r="A249" s="24" t="s">
        <v>455</v>
      </c>
      <c r="B249" s="25" t="s">
        <v>339</v>
      </c>
      <c r="C249" s="26" t="s">
        <v>59</v>
      </c>
      <c r="D249" s="26" t="s">
        <v>75</v>
      </c>
      <c r="E249" s="26" t="s">
        <v>75</v>
      </c>
      <c r="F249" s="27"/>
      <c r="G249" s="27"/>
      <c r="H249" s="27"/>
    </row>
    <row r="250" spans="1:8" ht="30">
      <c r="A250" s="28" t="s">
        <v>426</v>
      </c>
      <c r="B250" s="52" t="s">
        <v>620</v>
      </c>
      <c r="C250" s="53" t="s">
        <v>54</v>
      </c>
      <c r="D250" s="53" t="s">
        <v>75</v>
      </c>
      <c r="E250" s="53" t="s">
        <v>76</v>
      </c>
      <c r="F250" s="54">
        <v>1040.4000000000001</v>
      </c>
      <c r="G250" s="54">
        <v>1041.4000000000001</v>
      </c>
      <c r="H250" s="54">
        <v>1041.4000000000001</v>
      </c>
    </row>
    <row r="251" spans="1:8" ht="30">
      <c r="A251" s="28" t="s">
        <v>309</v>
      </c>
      <c r="B251" s="52" t="s">
        <v>373</v>
      </c>
      <c r="C251" s="53" t="s">
        <v>54</v>
      </c>
      <c r="D251" s="53" t="s">
        <v>75</v>
      </c>
      <c r="E251" s="53" t="s">
        <v>76</v>
      </c>
      <c r="F251" s="54">
        <v>2320</v>
      </c>
      <c r="G251" s="54">
        <v>2320</v>
      </c>
      <c r="H251" s="54">
        <v>2320</v>
      </c>
    </row>
    <row r="252" spans="1:8" ht="63">
      <c r="A252" s="48" t="s">
        <v>592</v>
      </c>
      <c r="B252" s="49" t="s">
        <v>338</v>
      </c>
      <c r="C252" s="26"/>
      <c r="D252" s="26"/>
      <c r="E252" s="26"/>
      <c r="F252" s="103">
        <f>SUM(F253+F255+F256+F259)</f>
        <v>3151.2</v>
      </c>
      <c r="G252" s="103">
        <f>G253+G255+G259</f>
        <v>3151.2</v>
      </c>
      <c r="H252" s="103">
        <f>H253+H255+H259</f>
        <v>3151.2</v>
      </c>
    </row>
    <row r="253" spans="1:8" ht="154.5" customHeight="1">
      <c r="A253" s="24" t="s">
        <v>508</v>
      </c>
      <c r="B253" s="25" t="s">
        <v>339</v>
      </c>
      <c r="C253" s="26" t="s">
        <v>59</v>
      </c>
      <c r="D253" s="26" t="s">
        <v>75</v>
      </c>
      <c r="E253" s="26" t="s">
        <v>75</v>
      </c>
      <c r="F253" s="27">
        <v>587.5</v>
      </c>
      <c r="G253" s="27">
        <v>587.5</v>
      </c>
      <c r="H253" s="27">
        <v>587.5</v>
      </c>
    </row>
    <row r="254" spans="1:8" ht="30" hidden="1">
      <c r="A254" s="28" t="s">
        <v>619</v>
      </c>
      <c r="B254" s="52" t="s">
        <v>373</v>
      </c>
      <c r="C254" s="53" t="s">
        <v>54</v>
      </c>
      <c r="D254" s="53" t="s">
        <v>75</v>
      </c>
      <c r="E254" s="53" t="s">
        <v>76</v>
      </c>
      <c r="F254" s="54"/>
      <c r="G254" s="54"/>
      <c r="H254" s="54"/>
    </row>
    <row r="255" spans="1:8" ht="153" customHeight="1">
      <c r="A255" s="24" t="s">
        <v>508</v>
      </c>
      <c r="B255" s="25" t="s">
        <v>339</v>
      </c>
      <c r="C255" s="26" t="s">
        <v>59</v>
      </c>
      <c r="D255" s="26" t="s">
        <v>75</v>
      </c>
      <c r="E255" s="26" t="s">
        <v>75</v>
      </c>
      <c r="F255" s="27">
        <v>864.1</v>
      </c>
      <c r="G255" s="27">
        <v>864.1</v>
      </c>
      <c r="H255" s="27">
        <v>864.1</v>
      </c>
    </row>
    <row r="256" spans="1:8" ht="90" hidden="1">
      <c r="A256" s="31" t="s">
        <v>665</v>
      </c>
      <c r="B256" s="29" t="s">
        <v>666</v>
      </c>
      <c r="C256" s="16"/>
      <c r="D256" s="29"/>
      <c r="E256" s="16"/>
      <c r="F256" s="20">
        <f>SUM(F257:F258)</f>
        <v>0</v>
      </c>
      <c r="G256" s="27"/>
      <c r="H256" s="27"/>
    </row>
    <row r="257" spans="1:8" ht="30" hidden="1">
      <c r="A257" s="30" t="s">
        <v>426</v>
      </c>
      <c r="B257" s="55" t="s">
        <v>666</v>
      </c>
      <c r="C257" s="42" t="s">
        <v>59</v>
      </c>
      <c r="D257" s="53" t="s">
        <v>75</v>
      </c>
      <c r="E257" s="42" t="s">
        <v>76</v>
      </c>
      <c r="F257" s="43"/>
      <c r="G257" s="54"/>
      <c r="H257" s="54"/>
    </row>
    <row r="258" spans="1:8" ht="30" hidden="1">
      <c r="A258" s="30" t="s">
        <v>309</v>
      </c>
      <c r="B258" s="55" t="s">
        <v>666</v>
      </c>
      <c r="C258" s="42" t="s">
        <v>59</v>
      </c>
      <c r="D258" s="53" t="s">
        <v>75</v>
      </c>
      <c r="E258" s="42" t="s">
        <v>76</v>
      </c>
      <c r="F258" s="43"/>
      <c r="G258" s="54"/>
      <c r="H258" s="54"/>
    </row>
    <row r="259" spans="1:8" ht="125.25" customHeight="1">
      <c r="A259" s="18" t="s">
        <v>497</v>
      </c>
      <c r="B259" s="19" t="s">
        <v>440</v>
      </c>
      <c r="C259" s="16" t="s">
        <v>59</v>
      </c>
      <c r="D259" s="16" t="s">
        <v>75</v>
      </c>
      <c r="E259" s="16" t="s">
        <v>70</v>
      </c>
      <c r="F259" s="20">
        <v>1699.6</v>
      </c>
      <c r="G259" s="20">
        <v>1699.6</v>
      </c>
      <c r="H259" s="20">
        <v>1699.6</v>
      </c>
    </row>
    <row r="260" spans="1:8" ht="110.25">
      <c r="A260" s="56" t="s">
        <v>3</v>
      </c>
      <c r="B260" s="14" t="s">
        <v>338</v>
      </c>
      <c r="C260" s="15"/>
      <c r="D260" s="15"/>
      <c r="E260" s="15"/>
      <c r="F260" s="17">
        <f>SUM(F261:F262)</f>
        <v>400</v>
      </c>
      <c r="G260" s="17">
        <f>SUM(G261:G262)</f>
        <v>400</v>
      </c>
      <c r="H260" s="17">
        <f>SUM(H261:H262)</f>
        <v>400</v>
      </c>
    </row>
    <row r="261" spans="1:8" ht="137.25" customHeight="1">
      <c r="A261" s="18" t="s">
        <v>783</v>
      </c>
      <c r="B261" s="19" t="s">
        <v>456</v>
      </c>
      <c r="C261" s="16" t="s">
        <v>59</v>
      </c>
      <c r="D261" s="16" t="s">
        <v>75</v>
      </c>
      <c r="E261" s="16" t="s">
        <v>75</v>
      </c>
      <c r="F261" s="20">
        <v>400</v>
      </c>
      <c r="G261" s="20">
        <v>400</v>
      </c>
      <c r="H261" s="20">
        <v>400</v>
      </c>
    </row>
    <row r="262" spans="1:8" ht="105" hidden="1">
      <c r="A262" s="31" t="s">
        <v>648</v>
      </c>
      <c r="B262" s="19" t="s">
        <v>340</v>
      </c>
      <c r="C262" s="16" t="s">
        <v>79</v>
      </c>
      <c r="D262" s="16" t="s">
        <v>75</v>
      </c>
      <c r="E262" s="16" t="s">
        <v>76</v>
      </c>
      <c r="F262" s="20"/>
      <c r="G262" s="20"/>
      <c r="H262" s="20"/>
    </row>
    <row r="263" spans="1:8" ht="34.5" customHeight="1">
      <c r="A263" s="11" t="s">
        <v>655</v>
      </c>
      <c r="B263" s="14" t="s">
        <v>498</v>
      </c>
      <c r="C263" s="15"/>
      <c r="D263" s="15"/>
      <c r="E263" s="15"/>
      <c r="F263" s="17">
        <f>SUM(F264:F267)</f>
        <v>250</v>
      </c>
      <c r="G263" s="17">
        <f>SUM(G264:G267)</f>
        <v>250</v>
      </c>
      <c r="H263" s="17">
        <f>SUM(H264:H267)</f>
        <v>250</v>
      </c>
    </row>
    <row r="264" spans="1:8" ht="90" hidden="1">
      <c r="A264" s="18" t="s">
        <v>500</v>
      </c>
      <c r="B264" s="19" t="s">
        <v>596</v>
      </c>
      <c r="C264" s="16" t="s">
        <v>79</v>
      </c>
      <c r="D264" s="16" t="s">
        <v>75</v>
      </c>
      <c r="E264" s="16" t="s">
        <v>75</v>
      </c>
      <c r="F264" s="20">
        <v>0</v>
      </c>
      <c r="G264" s="20">
        <v>0</v>
      </c>
      <c r="H264" s="20">
        <v>0</v>
      </c>
    </row>
    <row r="265" spans="1:8" ht="165">
      <c r="A265" s="18" t="s">
        <v>499</v>
      </c>
      <c r="B265" s="19" t="s">
        <v>356</v>
      </c>
      <c r="C265" s="16" t="s">
        <v>78</v>
      </c>
      <c r="D265" s="16" t="s">
        <v>75</v>
      </c>
      <c r="E265" s="16" t="s">
        <v>75</v>
      </c>
      <c r="F265" s="20">
        <v>12.9</v>
      </c>
      <c r="G265" s="20">
        <v>12.9</v>
      </c>
      <c r="H265" s="20">
        <v>12.9</v>
      </c>
    </row>
    <row r="266" spans="1:8" ht="90">
      <c r="A266" s="18" t="s">
        <v>792</v>
      </c>
      <c r="B266" s="19" t="s">
        <v>356</v>
      </c>
      <c r="C266" s="16" t="s">
        <v>79</v>
      </c>
      <c r="D266" s="16" t="s">
        <v>75</v>
      </c>
      <c r="E266" s="16" t="s">
        <v>75</v>
      </c>
      <c r="F266" s="20">
        <v>190.2</v>
      </c>
      <c r="G266" s="20">
        <v>190.2</v>
      </c>
      <c r="H266" s="20">
        <v>190.2</v>
      </c>
    </row>
    <row r="267" spans="1:8" ht="45">
      <c r="A267" s="18" t="s">
        <v>784</v>
      </c>
      <c r="B267" s="19" t="s">
        <v>356</v>
      </c>
      <c r="C267" s="16" t="s">
        <v>54</v>
      </c>
      <c r="D267" s="16" t="s">
        <v>75</v>
      </c>
      <c r="E267" s="16" t="s">
        <v>75</v>
      </c>
      <c r="F267" s="20">
        <v>46.9</v>
      </c>
      <c r="G267" s="20">
        <v>46.9</v>
      </c>
      <c r="H267" s="20">
        <v>46.9</v>
      </c>
    </row>
    <row r="268" spans="1:8" ht="47.25">
      <c r="A268" s="11" t="s">
        <v>501</v>
      </c>
      <c r="B268" s="14" t="s">
        <v>502</v>
      </c>
      <c r="C268" s="15"/>
      <c r="D268" s="15"/>
      <c r="E268" s="15"/>
      <c r="F268" s="17">
        <f>F269+F270+F271+F272+F275</f>
        <v>169800.6</v>
      </c>
      <c r="G268" s="17">
        <f>G269+G270+G271+G272+G275</f>
        <v>163806</v>
      </c>
      <c r="H268" s="17">
        <f>H269+H270+H271+H272+H275+H278</f>
        <v>168168.19999999998</v>
      </c>
    </row>
    <row r="269" spans="1:8" ht="274.5" customHeight="1">
      <c r="A269" s="18" t="s">
        <v>434</v>
      </c>
      <c r="B269" s="19" t="s">
        <v>325</v>
      </c>
      <c r="C269" s="16" t="s">
        <v>59</v>
      </c>
      <c r="D269" s="16" t="s">
        <v>75</v>
      </c>
      <c r="E269" s="16" t="s">
        <v>69</v>
      </c>
      <c r="F269" s="20">
        <v>80298</v>
      </c>
      <c r="G269" s="20">
        <v>80298</v>
      </c>
      <c r="H269" s="20">
        <v>80298</v>
      </c>
    </row>
    <row r="270" spans="1:8" ht="109.5" customHeight="1">
      <c r="A270" s="18" t="s">
        <v>149</v>
      </c>
      <c r="B270" s="19" t="s">
        <v>326</v>
      </c>
      <c r="C270" s="16" t="s">
        <v>59</v>
      </c>
      <c r="D270" s="16" t="s">
        <v>75</v>
      </c>
      <c r="E270" s="16" t="s">
        <v>69</v>
      </c>
      <c r="F270" s="20">
        <v>80588.3</v>
      </c>
      <c r="G270" s="20">
        <v>72656.399999999994</v>
      </c>
      <c r="H270" s="20">
        <v>76133.5</v>
      </c>
    </row>
    <row r="271" spans="1:8" ht="150">
      <c r="A271" s="18" t="s">
        <v>588</v>
      </c>
      <c r="B271" s="19" t="s">
        <v>737</v>
      </c>
      <c r="C271" s="16" t="s">
        <v>59</v>
      </c>
      <c r="D271" s="16" t="s">
        <v>75</v>
      </c>
      <c r="E271" s="16" t="s">
        <v>69</v>
      </c>
      <c r="F271" s="20">
        <v>6485.6</v>
      </c>
      <c r="G271" s="20">
        <v>6485.6</v>
      </c>
      <c r="H271" s="20">
        <v>6485.6</v>
      </c>
    </row>
    <row r="272" spans="1:8" ht="120">
      <c r="A272" s="18" t="s">
        <v>757</v>
      </c>
      <c r="B272" s="19" t="s">
        <v>452</v>
      </c>
      <c r="C272" s="16" t="s">
        <v>59</v>
      </c>
      <c r="D272" s="16" t="s">
        <v>75</v>
      </c>
      <c r="E272" s="16" t="s">
        <v>69</v>
      </c>
      <c r="F272" s="20">
        <f>F273+F274</f>
        <v>2428.6999999999998</v>
      </c>
      <c r="G272" s="20">
        <f>G273+G274</f>
        <v>2433.3000000000002</v>
      </c>
      <c r="H272" s="20">
        <f>H273+H274</f>
        <v>2433.3000000000002</v>
      </c>
    </row>
    <row r="273" spans="1:8" ht="30">
      <c r="A273" s="30" t="s">
        <v>426</v>
      </c>
      <c r="B273" s="39" t="s">
        <v>452</v>
      </c>
      <c r="C273" s="42" t="s">
        <v>59</v>
      </c>
      <c r="D273" s="42" t="s">
        <v>75</v>
      </c>
      <c r="E273" s="42" t="s">
        <v>69</v>
      </c>
      <c r="F273" s="43">
        <v>2113</v>
      </c>
      <c r="G273" s="43">
        <v>2117</v>
      </c>
      <c r="H273" s="43">
        <v>2117</v>
      </c>
    </row>
    <row r="274" spans="1:8" ht="30">
      <c r="A274" s="30" t="s">
        <v>309</v>
      </c>
      <c r="B274" s="39" t="s">
        <v>452</v>
      </c>
      <c r="C274" s="42" t="s">
        <v>59</v>
      </c>
      <c r="D274" s="42" t="s">
        <v>75</v>
      </c>
      <c r="E274" s="42" t="s">
        <v>69</v>
      </c>
      <c r="F274" s="43">
        <v>315.7</v>
      </c>
      <c r="G274" s="43">
        <v>316.3</v>
      </c>
      <c r="H274" s="43">
        <v>316.3</v>
      </c>
    </row>
    <row r="275" spans="1:8" ht="135">
      <c r="A275" s="18" t="s">
        <v>776</v>
      </c>
      <c r="B275" s="19" t="s">
        <v>452</v>
      </c>
      <c r="C275" s="16" t="s">
        <v>59</v>
      </c>
      <c r="D275" s="16" t="s">
        <v>75</v>
      </c>
      <c r="E275" s="16" t="s">
        <v>69</v>
      </c>
      <c r="F275" s="20"/>
      <c r="G275" s="20">
        <f>SUM(G276:G277)</f>
        <v>1932.7</v>
      </c>
      <c r="H275" s="20"/>
    </row>
    <row r="276" spans="1:8" ht="30">
      <c r="A276" s="30" t="s">
        <v>426</v>
      </c>
      <c r="B276" s="39" t="s">
        <v>452</v>
      </c>
      <c r="C276" s="42" t="s">
        <v>59</v>
      </c>
      <c r="D276" s="42" t="s">
        <v>75</v>
      </c>
      <c r="E276" s="42" t="s">
        <v>69</v>
      </c>
      <c r="F276" s="43"/>
      <c r="G276" s="43">
        <v>1648.4</v>
      </c>
      <c r="H276" s="43"/>
    </row>
    <row r="277" spans="1:8" ht="30">
      <c r="A277" s="30" t="s">
        <v>309</v>
      </c>
      <c r="B277" s="39" t="s">
        <v>452</v>
      </c>
      <c r="C277" s="42" t="s">
        <v>59</v>
      </c>
      <c r="D277" s="42" t="s">
        <v>75</v>
      </c>
      <c r="E277" s="42" t="s">
        <v>69</v>
      </c>
      <c r="F277" s="43"/>
      <c r="G277" s="43">
        <v>284.3</v>
      </c>
      <c r="H277" s="43"/>
    </row>
    <row r="278" spans="1:8" ht="135">
      <c r="A278" s="18" t="s">
        <v>758</v>
      </c>
      <c r="B278" s="19" t="s">
        <v>747</v>
      </c>
      <c r="C278" s="16" t="s">
        <v>59</v>
      </c>
      <c r="D278" s="16" t="s">
        <v>75</v>
      </c>
      <c r="E278" s="16" t="s">
        <v>70</v>
      </c>
      <c r="F278" s="20"/>
      <c r="G278" s="20"/>
      <c r="H278" s="20">
        <f>SUM(H279:H280)</f>
        <v>2817.8</v>
      </c>
    </row>
    <row r="279" spans="1:8" ht="30">
      <c r="A279" s="30" t="s">
        <v>426</v>
      </c>
      <c r="B279" s="39" t="s">
        <v>747</v>
      </c>
      <c r="C279" s="42" t="s">
        <v>59</v>
      </c>
      <c r="D279" s="42" t="s">
        <v>75</v>
      </c>
      <c r="E279" s="42" t="s">
        <v>70</v>
      </c>
      <c r="F279" s="43"/>
      <c r="G279" s="43"/>
      <c r="H279" s="43">
        <v>2451.5</v>
      </c>
    </row>
    <row r="280" spans="1:8" ht="30">
      <c r="A280" s="30" t="s">
        <v>309</v>
      </c>
      <c r="B280" s="39" t="s">
        <v>747</v>
      </c>
      <c r="C280" s="42" t="s">
        <v>59</v>
      </c>
      <c r="D280" s="42" t="s">
        <v>75</v>
      </c>
      <c r="E280" s="42" t="s">
        <v>70</v>
      </c>
      <c r="F280" s="43"/>
      <c r="G280" s="43"/>
      <c r="H280" s="43">
        <v>366.3</v>
      </c>
    </row>
    <row r="281" spans="1:8" ht="47.25">
      <c r="A281" s="11" t="s">
        <v>329</v>
      </c>
      <c r="B281" s="14" t="s">
        <v>331</v>
      </c>
      <c r="C281" s="15"/>
      <c r="D281" s="15"/>
      <c r="E281" s="15"/>
      <c r="F281" s="17">
        <f>F282+F283+F284+F285+F288+F291+F302+F306+F294+F298+F295</f>
        <v>297373.09999999998</v>
      </c>
      <c r="G281" s="17">
        <f>G282+G283+G284+G285+G295+G298+G301+G307</f>
        <v>329277.10000000003</v>
      </c>
      <c r="H281" s="17">
        <f>H282+H283+H284+H285+H295+H298+H301+H307</f>
        <v>365991.30000000005</v>
      </c>
    </row>
    <row r="282" spans="1:8" ht="270">
      <c r="A282" s="18" t="s">
        <v>435</v>
      </c>
      <c r="B282" s="19" t="s">
        <v>330</v>
      </c>
      <c r="C282" s="16" t="s">
        <v>59</v>
      </c>
      <c r="D282" s="16" t="s">
        <v>75</v>
      </c>
      <c r="E282" s="16" t="s">
        <v>71</v>
      </c>
      <c r="F282" s="20">
        <v>208146</v>
      </c>
      <c r="G282" s="20">
        <v>208146</v>
      </c>
      <c r="H282" s="20">
        <v>208146</v>
      </c>
    </row>
    <row r="283" spans="1:8" ht="165">
      <c r="A283" s="18" t="s">
        <v>422</v>
      </c>
      <c r="B283" s="19" t="s">
        <v>360</v>
      </c>
      <c r="C283" s="16" t="s">
        <v>59</v>
      </c>
      <c r="D283" s="16" t="s">
        <v>75</v>
      </c>
      <c r="E283" s="16" t="s">
        <v>71</v>
      </c>
      <c r="F283" s="20">
        <v>11636.2</v>
      </c>
      <c r="G283" s="20">
        <v>11401.9</v>
      </c>
      <c r="H283" s="20">
        <v>11011.4</v>
      </c>
    </row>
    <row r="284" spans="1:8" ht="120">
      <c r="A284" s="18" t="s">
        <v>591</v>
      </c>
      <c r="B284" s="19" t="s">
        <v>332</v>
      </c>
      <c r="C284" s="16" t="s">
        <v>59</v>
      </c>
      <c r="D284" s="16" t="s">
        <v>75</v>
      </c>
      <c r="E284" s="16" t="s">
        <v>71</v>
      </c>
      <c r="F284" s="20">
        <v>52716</v>
      </c>
      <c r="G284" s="20">
        <v>35917.5</v>
      </c>
      <c r="H284" s="20">
        <v>39680.1</v>
      </c>
    </row>
    <row r="285" spans="1:8" ht="120">
      <c r="A285" s="18" t="s">
        <v>503</v>
      </c>
      <c r="B285" s="19" t="s">
        <v>453</v>
      </c>
      <c r="C285" s="16" t="s">
        <v>59</v>
      </c>
      <c r="D285" s="16" t="s">
        <v>75</v>
      </c>
      <c r="E285" s="16" t="s">
        <v>71</v>
      </c>
      <c r="F285" s="20">
        <f>SUM(F286:F287)</f>
        <v>5457.5</v>
      </c>
      <c r="G285" s="20">
        <f>SUM(G286:G287)</f>
        <v>5469</v>
      </c>
      <c r="H285" s="20">
        <f>SUM(H286:H287)</f>
        <v>5469</v>
      </c>
    </row>
    <row r="286" spans="1:8" ht="30">
      <c r="A286" s="30" t="s">
        <v>426</v>
      </c>
      <c r="B286" s="39" t="s">
        <v>453</v>
      </c>
      <c r="C286" s="42" t="s">
        <v>59</v>
      </c>
      <c r="D286" s="42" t="s">
        <v>75</v>
      </c>
      <c r="E286" s="42" t="s">
        <v>71</v>
      </c>
      <c r="F286" s="43">
        <v>4748</v>
      </c>
      <c r="G286" s="43">
        <v>4758</v>
      </c>
      <c r="H286" s="43">
        <v>4758</v>
      </c>
    </row>
    <row r="287" spans="1:8" ht="33" customHeight="1">
      <c r="A287" s="30" t="s">
        <v>309</v>
      </c>
      <c r="B287" s="39" t="s">
        <v>453</v>
      </c>
      <c r="C287" s="42" t="s">
        <v>59</v>
      </c>
      <c r="D287" s="42" t="s">
        <v>75</v>
      </c>
      <c r="E287" s="42" t="s">
        <v>71</v>
      </c>
      <c r="F287" s="43">
        <v>709.5</v>
      </c>
      <c r="G287" s="43">
        <v>711</v>
      </c>
      <c r="H287" s="43">
        <v>711</v>
      </c>
    </row>
    <row r="288" spans="1:8" ht="105" hidden="1">
      <c r="A288" s="18" t="s">
        <v>504</v>
      </c>
      <c r="B288" s="19" t="s">
        <v>524</v>
      </c>
      <c r="C288" s="16" t="s">
        <v>59</v>
      </c>
      <c r="D288" s="16" t="s">
        <v>75</v>
      </c>
      <c r="E288" s="16" t="s">
        <v>71</v>
      </c>
      <c r="F288" s="20">
        <f>SUM(F289:F290)</f>
        <v>0</v>
      </c>
      <c r="G288" s="20">
        <f>SUM(G289:G290)</f>
        <v>0</v>
      </c>
      <c r="H288" s="20">
        <f>SUM(H289:H290)</f>
        <v>0</v>
      </c>
    </row>
    <row r="289" spans="1:8" ht="30" hidden="1">
      <c r="A289" s="18" t="s">
        <v>426</v>
      </c>
      <c r="B289" s="19" t="s">
        <v>524</v>
      </c>
      <c r="C289" s="16" t="s">
        <v>59</v>
      </c>
      <c r="D289" s="16" t="s">
        <v>75</v>
      </c>
      <c r="E289" s="16" t="s">
        <v>71</v>
      </c>
      <c r="F289" s="20">
        <v>0</v>
      </c>
      <c r="G289" s="20">
        <v>0</v>
      </c>
      <c r="H289" s="20"/>
    </row>
    <row r="290" spans="1:8" ht="30" hidden="1">
      <c r="A290" s="18" t="s">
        <v>309</v>
      </c>
      <c r="B290" s="19" t="s">
        <v>524</v>
      </c>
      <c r="C290" s="16" t="s">
        <v>59</v>
      </c>
      <c r="D290" s="16" t="s">
        <v>75</v>
      </c>
      <c r="E290" s="16" t="s">
        <v>71</v>
      </c>
      <c r="F290" s="20">
        <v>0</v>
      </c>
      <c r="G290" s="20">
        <v>0</v>
      </c>
      <c r="H290" s="20"/>
    </row>
    <row r="291" spans="1:8" ht="180" hidden="1">
      <c r="A291" s="18" t="s">
        <v>534</v>
      </c>
      <c r="B291" s="19" t="s">
        <v>372</v>
      </c>
      <c r="C291" s="16"/>
      <c r="D291" s="16"/>
      <c r="E291" s="16"/>
      <c r="F291" s="20">
        <f>SUM(F292:F293)</f>
        <v>0</v>
      </c>
      <c r="G291" s="20">
        <f>SUM(G292:G293)</f>
        <v>0</v>
      </c>
      <c r="H291" s="20">
        <f>SUM(H292:H293)</f>
        <v>0</v>
      </c>
    </row>
    <row r="292" spans="1:8" ht="30" hidden="1">
      <c r="A292" s="18" t="s">
        <v>426</v>
      </c>
      <c r="B292" s="19" t="s">
        <v>372</v>
      </c>
      <c r="C292" s="16" t="s">
        <v>59</v>
      </c>
      <c r="D292" s="16" t="s">
        <v>75</v>
      </c>
      <c r="E292" s="16" t="s">
        <v>71</v>
      </c>
      <c r="F292" s="20"/>
      <c r="G292" s="20"/>
      <c r="H292" s="20"/>
    </row>
    <row r="293" spans="1:8" ht="30" hidden="1">
      <c r="A293" s="18" t="s">
        <v>309</v>
      </c>
      <c r="B293" s="19" t="s">
        <v>372</v>
      </c>
      <c r="C293" s="16" t="s">
        <v>59</v>
      </c>
      <c r="D293" s="16" t="s">
        <v>75</v>
      </c>
      <c r="E293" s="16" t="s">
        <v>71</v>
      </c>
      <c r="F293" s="20"/>
      <c r="G293" s="20"/>
      <c r="H293" s="20"/>
    </row>
    <row r="294" spans="1:8" ht="60" hidden="1">
      <c r="A294" s="18" t="s">
        <v>576</v>
      </c>
      <c r="B294" s="19" t="s">
        <v>577</v>
      </c>
      <c r="C294" s="16" t="s">
        <v>59</v>
      </c>
      <c r="D294" s="16" t="s">
        <v>75</v>
      </c>
      <c r="E294" s="16" t="s">
        <v>71</v>
      </c>
      <c r="F294" s="20"/>
      <c r="G294" s="20"/>
      <c r="H294" s="20"/>
    </row>
    <row r="295" spans="1:8" ht="105">
      <c r="A295" s="31" t="s">
        <v>739</v>
      </c>
      <c r="B295" s="19" t="s">
        <v>827</v>
      </c>
      <c r="C295" s="16" t="s">
        <v>59</v>
      </c>
      <c r="D295" s="16" t="s">
        <v>75</v>
      </c>
      <c r="E295" s="16" t="s">
        <v>71</v>
      </c>
      <c r="F295" s="20"/>
      <c r="G295" s="20"/>
      <c r="H295" s="20">
        <f>SUM(H296:H297)</f>
        <v>4200</v>
      </c>
    </row>
    <row r="296" spans="1:8" ht="30">
      <c r="A296" s="30" t="s">
        <v>426</v>
      </c>
      <c r="B296" s="39" t="s">
        <v>453</v>
      </c>
      <c r="C296" s="42" t="s">
        <v>59</v>
      </c>
      <c r="D296" s="42" t="s">
        <v>75</v>
      </c>
      <c r="E296" s="42" t="s">
        <v>71</v>
      </c>
      <c r="F296" s="43"/>
      <c r="G296" s="43"/>
      <c r="H296" s="43">
        <v>3654</v>
      </c>
    </row>
    <row r="297" spans="1:8" ht="30">
      <c r="A297" s="30" t="s">
        <v>309</v>
      </c>
      <c r="B297" s="39" t="s">
        <v>740</v>
      </c>
      <c r="C297" s="42" t="s">
        <v>59</v>
      </c>
      <c r="D297" s="42" t="s">
        <v>75</v>
      </c>
      <c r="E297" s="42" t="s">
        <v>71</v>
      </c>
      <c r="F297" s="43"/>
      <c r="G297" s="43"/>
      <c r="H297" s="43">
        <v>546</v>
      </c>
    </row>
    <row r="298" spans="1:8" ht="120">
      <c r="A298" s="31" t="s">
        <v>793</v>
      </c>
      <c r="B298" s="19" t="s">
        <v>453</v>
      </c>
      <c r="C298" s="16" t="s">
        <v>59</v>
      </c>
      <c r="D298" s="16" t="s">
        <v>75</v>
      </c>
      <c r="E298" s="16" t="s">
        <v>71</v>
      </c>
      <c r="F298" s="20">
        <f>SUM(F299:F300)</f>
        <v>777</v>
      </c>
      <c r="G298" s="20">
        <f>SUM(G299:G300)</f>
        <v>777</v>
      </c>
      <c r="H298" s="20">
        <f>SUM(H299:H300)</f>
        <v>777</v>
      </c>
    </row>
    <row r="299" spans="1:8" ht="30">
      <c r="A299" s="30" t="s">
        <v>426</v>
      </c>
      <c r="B299" s="39" t="s">
        <v>453</v>
      </c>
      <c r="C299" s="42" t="s">
        <v>59</v>
      </c>
      <c r="D299" s="42" t="s">
        <v>75</v>
      </c>
      <c r="E299" s="42" t="s">
        <v>71</v>
      </c>
      <c r="F299" s="43">
        <v>676</v>
      </c>
      <c r="G299" s="43">
        <v>676</v>
      </c>
      <c r="H299" s="43">
        <v>676</v>
      </c>
    </row>
    <row r="300" spans="1:8" ht="30">
      <c r="A300" s="30" t="s">
        <v>309</v>
      </c>
      <c r="B300" s="39" t="s">
        <v>453</v>
      </c>
      <c r="C300" s="42" t="s">
        <v>59</v>
      </c>
      <c r="D300" s="42" t="s">
        <v>75</v>
      </c>
      <c r="E300" s="42" t="s">
        <v>71</v>
      </c>
      <c r="F300" s="43">
        <v>101</v>
      </c>
      <c r="G300" s="43">
        <v>101</v>
      </c>
      <c r="H300" s="43">
        <v>101</v>
      </c>
    </row>
    <row r="301" spans="1:8" ht="30">
      <c r="A301" s="18" t="s">
        <v>741</v>
      </c>
      <c r="B301" s="19" t="s">
        <v>331</v>
      </c>
      <c r="C301" s="16"/>
      <c r="D301" s="16"/>
      <c r="E301" s="16"/>
      <c r="F301" s="20">
        <f>SUM(F302+F306)</f>
        <v>18640.400000000001</v>
      </c>
      <c r="G301" s="20">
        <f>SUM(G302+G306)</f>
        <v>18252</v>
      </c>
      <c r="H301" s="20">
        <f>SUM(H302+H306)</f>
        <v>17754.900000000001</v>
      </c>
    </row>
    <row r="302" spans="1:8" ht="142.5" customHeight="1">
      <c r="A302" s="18" t="s">
        <v>528</v>
      </c>
      <c r="B302" s="19" t="s">
        <v>445</v>
      </c>
      <c r="C302" s="16" t="s">
        <v>59</v>
      </c>
      <c r="D302" s="16" t="s">
        <v>75</v>
      </c>
      <c r="E302" s="16" t="s">
        <v>71</v>
      </c>
      <c r="F302" s="20">
        <f>F303+F304+F305</f>
        <v>14543.6</v>
      </c>
      <c r="G302" s="20">
        <f>G303+G304+G305</f>
        <v>14155.199999999999</v>
      </c>
      <c r="H302" s="20">
        <f>H303+H304+H305</f>
        <v>13658.100000000002</v>
      </c>
    </row>
    <row r="303" spans="1:8" ht="30">
      <c r="A303" s="30" t="s">
        <v>454</v>
      </c>
      <c r="B303" s="39" t="s">
        <v>445</v>
      </c>
      <c r="C303" s="42" t="s">
        <v>59</v>
      </c>
      <c r="D303" s="42" t="s">
        <v>75</v>
      </c>
      <c r="E303" s="42" t="s">
        <v>71</v>
      </c>
      <c r="F303" s="43">
        <v>12798.4</v>
      </c>
      <c r="G303" s="43">
        <v>12173.6</v>
      </c>
      <c r="H303" s="43">
        <v>11199.7</v>
      </c>
    </row>
    <row r="304" spans="1:8" ht="30">
      <c r="A304" s="30" t="s">
        <v>426</v>
      </c>
      <c r="B304" s="39" t="s">
        <v>445</v>
      </c>
      <c r="C304" s="42" t="s">
        <v>59</v>
      </c>
      <c r="D304" s="42" t="s">
        <v>75</v>
      </c>
      <c r="E304" s="42" t="s">
        <v>71</v>
      </c>
      <c r="F304" s="43">
        <v>872.6</v>
      </c>
      <c r="G304" s="43">
        <v>990.8</v>
      </c>
      <c r="H304" s="43">
        <v>1229.2</v>
      </c>
    </row>
    <row r="305" spans="1:8" ht="30">
      <c r="A305" s="30" t="s">
        <v>309</v>
      </c>
      <c r="B305" s="39" t="s">
        <v>445</v>
      </c>
      <c r="C305" s="42" t="s">
        <v>59</v>
      </c>
      <c r="D305" s="42" t="s">
        <v>75</v>
      </c>
      <c r="E305" s="42" t="s">
        <v>71</v>
      </c>
      <c r="F305" s="43">
        <v>872.6</v>
      </c>
      <c r="G305" s="43">
        <v>990.8</v>
      </c>
      <c r="H305" s="43">
        <v>1229.2</v>
      </c>
    </row>
    <row r="306" spans="1:8" ht="90">
      <c r="A306" s="18" t="s">
        <v>423</v>
      </c>
      <c r="B306" s="19" t="s">
        <v>333</v>
      </c>
      <c r="C306" s="16" t="s">
        <v>59</v>
      </c>
      <c r="D306" s="16" t="s">
        <v>75</v>
      </c>
      <c r="E306" s="16" t="s">
        <v>71</v>
      </c>
      <c r="F306" s="20">
        <v>4096.8</v>
      </c>
      <c r="G306" s="20">
        <v>4096.8</v>
      </c>
      <c r="H306" s="20">
        <v>4096.8</v>
      </c>
    </row>
    <row r="307" spans="1:8" ht="90">
      <c r="A307" s="18" t="s">
        <v>777</v>
      </c>
      <c r="B307" s="19" t="s">
        <v>778</v>
      </c>
      <c r="C307" s="16" t="s">
        <v>59</v>
      </c>
      <c r="D307" s="16" t="s">
        <v>75</v>
      </c>
      <c r="E307" s="16" t="s">
        <v>71</v>
      </c>
      <c r="F307" s="20"/>
      <c r="G307" s="20">
        <f>G308+G309+G310</f>
        <v>49313.7</v>
      </c>
      <c r="H307" s="20">
        <f>H308+H309+H310</f>
        <v>78952.899999999994</v>
      </c>
    </row>
    <row r="308" spans="1:8" ht="30">
      <c r="A308" s="30" t="s">
        <v>454</v>
      </c>
      <c r="B308" s="39" t="s">
        <v>778</v>
      </c>
      <c r="C308" s="42" t="s">
        <v>59</v>
      </c>
      <c r="D308" s="42" t="s">
        <v>75</v>
      </c>
      <c r="E308" s="42" t="s">
        <v>71</v>
      </c>
      <c r="F308" s="43"/>
      <c r="G308" s="43">
        <v>41985.7</v>
      </c>
      <c r="H308" s="43">
        <v>64094</v>
      </c>
    </row>
    <row r="309" spans="1:8" ht="30">
      <c r="A309" s="30" t="s">
        <v>426</v>
      </c>
      <c r="B309" s="39" t="s">
        <v>778</v>
      </c>
      <c r="C309" s="42" t="s">
        <v>59</v>
      </c>
      <c r="D309" s="42" t="s">
        <v>75</v>
      </c>
      <c r="E309" s="42" t="s">
        <v>71</v>
      </c>
      <c r="F309" s="43"/>
      <c r="G309" s="43">
        <v>6834.9</v>
      </c>
      <c r="H309" s="43">
        <v>14069.4</v>
      </c>
    </row>
    <row r="310" spans="1:8" ht="30">
      <c r="A310" s="30" t="s">
        <v>309</v>
      </c>
      <c r="B310" s="39" t="s">
        <v>778</v>
      </c>
      <c r="C310" s="42" t="s">
        <v>59</v>
      </c>
      <c r="D310" s="42" t="s">
        <v>75</v>
      </c>
      <c r="E310" s="42" t="s">
        <v>71</v>
      </c>
      <c r="F310" s="43"/>
      <c r="G310" s="43">
        <v>493.1</v>
      </c>
      <c r="H310" s="43">
        <v>789.5</v>
      </c>
    </row>
    <row r="311" spans="1:8" ht="78.75">
      <c r="A311" s="11" t="s">
        <v>310</v>
      </c>
      <c r="B311" s="14" t="s">
        <v>505</v>
      </c>
      <c r="C311" s="15"/>
      <c r="D311" s="15"/>
      <c r="E311" s="15"/>
      <c r="F311" s="17">
        <f>F312</f>
        <v>6708.2000000000007</v>
      </c>
      <c r="G311" s="17"/>
      <c r="H311" s="17"/>
    </row>
    <row r="312" spans="1:8" ht="225">
      <c r="A312" s="18" t="s">
        <v>621</v>
      </c>
      <c r="B312" s="19" t="s">
        <v>624</v>
      </c>
      <c r="C312" s="16" t="s">
        <v>59</v>
      </c>
      <c r="D312" s="16" t="s">
        <v>75</v>
      </c>
      <c r="E312" s="16" t="s">
        <v>71</v>
      </c>
      <c r="F312" s="20">
        <f>SUM(F313:F315)</f>
        <v>6708.2000000000007</v>
      </c>
      <c r="G312" s="20"/>
      <c r="H312" s="20"/>
    </row>
    <row r="313" spans="1:8" ht="30">
      <c r="A313" s="30" t="s">
        <v>454</v>
      </c>
      <c r="B313" s="39" t="s">
        <v>624</v>
      </c>
      <c r="C313" s="42" t="s">
        <v>59</v>
      </c>
      <c r="D313" s="42" t="s">
        <v>75</v>
      </c>
      <c r="E313" s="42" t="s">
        <v>71</v>
      </c>
      <c r="F313" s="43">
        <v>6508.3</v>
      </c>
      <c r="G313" s="43"/>
      <c r="H313" s="43"/>
    </row>
    <row r="314" spans="1:8" ht="30">
      <c r="A314" s="30" t="s">
        <v>426</v>
      </c>
      <c r="B314" s="39" t="s">
        <v>624</v>
      </c>
      <c r="C314" s="42" t="s">
        <v>59</v>
      </c>
      <c r="D314" s="42" t="s">
        <v>75</v>
      </c>
      <c r="E314" s="42" t="s">
        <v>71</v>
      </c>
      <c r="F314" s="43">
        <v>132.80000000000001</v>
      </c>
      <c r="G314" s="43"/>
      <c r="H314" s="43"/>
    </row>
    <row r="315" spans="1:8" ht="30">
      <c r="A315" s="30" t="s">
        <v>309</v>
      </c>
      <c r="B315" s="39" t="s">
        <v>624</v>
      </c>
      <c r="C315" s="42" t="s">
        <v>59</v>
      </c>
      <c r="D315" s="42" t="s">
        <v>75</v>
      </c>
      <c r="E315" s="42" t="s">
        <v>71</v>
      </c>
      <c r="F315" s="43">
        <v>67.099999999999994</v>
      </c>
      <c r="G315" s="43"/>
      <c r="H315" s="43"/>
    </row>
    <row r="316" spans="1:8" ht="78.75">
      <c r="A316" s="11" t="s">
        <v>770</v>
      </c>
      <c r="B316" s="14" t="s">
        <v>773</v>
      </c>
      <c r="C316" s="15"/>
      <c r="D316" s="15"/>
      <c r="E316" s="15"/>
      <c r="F316" s="17">
        <f>F317+F321</f>
        <v>1214.0999999999999</v>
      </c>
      <c r="G316" s="17"/>
      <c r="H316" s="17"/>
    </row>
    <row r="317" spans="1:8" ht="183" customHeight="1">
      <c r="A317" s="18" t="s">
        <v>768</v>
      </c>
      <c r="B317" s="19" t="s">
        <v>769</v>
      </c>
      <c r="C317" s="16" t="s">
        <v>59</v>
      </c>
      <c r="D317" s="16" t="s">
        <v>75</v>
      </c>
      <c r="E317" s="16" t="s">
        <v>71</v>
      </c>
      <c r="F317" s="20">
        <f>F318+F319+F320</f>
        <v>925.09999999999991</v>
      </c>
      <c r="G317" s="20"/>
      <c r="H317" s="20"/>
    </row>
    <row r="318" spans="1:8" ht="30">
      <c r="A318" s="30" t="s">
        <v>454</v>
      </c>
      <c r="B318" s="39" t="s">
        <v>769</v>
      </c>
      <c r="C318" s="42" t="s">
        <v>59</v>
      </c>
      <c r="D318" s="42" t="s">
        <v>75</v>
      </c>
      <c r="E318" s="42" t="s">
        <v>71</v>
      </c>
      <c r="F318" s="43">
        <v>897.5</v>
      </c>
      <c r="G318" s="43"/>
      <c r="H318" s="43"/>
    </row>
    <row r="319" spans="1:8" ht="30">
      <c r="A319" s="30" t="s">
        <v>426</v>
      </c>
      <c r="B319" s="39" t="s">
        <v>769</v>
      </c>
      <c r="C319" s="42" t="s">
        <v>59</v>
      </c>
      <c r="D319" s="42" t="s">
        <v>75</v>
      </c>
      <c r="E319" s="42" t="s">
        <v>71</v>
      </c>
      <c r="F319" s="43">
        <v>18.3</v>
      </c>
      <c r="G319" s="43"/>
      <c r="H319" s="43"/>
    </row>
    <row r="320" spans="1:8" ht="30">
      <c r="A320" s="30" t="s">
        <v>309</v>
      </c>
      <c r="B320" s="39" t="s">
        <v>769</v>
      </c>
      <c r="C320" s="42" t="s">
        <v>59</v>
      </c>
      <c r="D320" s="42" t="s">
        <v>75</v>
      </c>
      <c r="E320" s="42" t="s">
        <v>71</v>
      </c>
      <c r="F320" s="43">
        <v>9.3000000000000007</v>
      </c>
      <c r="G320" s="43"/>
      <c r="H320" s="43"/>
    </row>
    <row r="321" spans="1:8" ht="225">
      <c r="A321" s="24" t="s">
        <v>774</v>
      </c>
      <c r="B321" s="19" t="s">
        <v>775</v>
      </c>
      <c r="C321" s="16" t="s">
        <v>59</v>
      </c>
      <c r="D321" s="16" t="s">
        <v>75</v>
      </c>
      <c r="E321" s="16" t="s">
        <v>70</v>
      </c>
      <c r="F321" s="20">
        <f>F322+F323+F324</f>
        <v>288.99999999999994</v>
      </c>
      <c r="G321" s="20"/>
      <c r="H321" s="20"/>
    </row>
    <row r="322" spans="1:8" ht="30">
      <c r="A322" s="30" t="s">
        <v>454</v>
      </c>
      <c r="B322" s="39" t="s">
        <v>775</v>
      </c>
      <c r="C322" s="42" t="s">
        <v>59</v>
      </c>
      <c r="D322" s="42" t="s">
        <v>75</v>
      </c>
      <c r="E322" s="42" t="s">
        <v>70</v>
      </c>
      <c r="F322" s="43">
        <v>280.39999999999998</v>
      </c>
      <c r="G322" s="43"/>
      <c r="H322" s="43"/>
    </row>
    <row r="323" spans="1:8" ht="30">
      <c r="A323" s="30" t="s">
        <v>426</v>
      </c>
      <c r="B323" s="39" t="s">
        <v>775</v>
      </c>
      <c r="C323" s="42" t="s">
        <v>59</v>
      </c>
      <c r="D323" s="42" t="s">
        <v>75</v>
      </c>
      <c r="E323" s="42" t="s">
        <v>70</v>
      </c>
      <c r="F323" s="43">
        <v>5.7</v>
      </c>
      <c r="G323" s="43"/>
      <c r="H323" s="43"/>
    </row>
    <row r="324" spans="1:8" ht="30">
      <c r="A324" s="30" t="s">
        <v>309</v>
      </c>
      <c r="B324" s="39" t="s">
        <v>775</v>
      </c>
      <c r="C324" s="42" t="s">
        <v>59</v>
      </c>
      <c r="D324" s="42" t="s">
        <v>75</v>
      </c>
      <c r="E324" s="42" t="s">
        <v>70</v>
      </c>
      <c r="F324" s="43">
        <v>2.9</v>
      </c>
      <c r="G324" s="43"/>
      <c r="H324" s="43"/>
    </row>
    <row r="325" spans="1:8" ht="99" customHeight="1">
      <c r="A325" s="11" t="s">
        <v>771</v>
      </c>
      <c r="B325" s="14" t="s">
        <v>772</v>
      </c>
      <c r="C325" s="15"/>
      <c r="D325" s="15"/>
      <c r="E325" s="15"/>
      <c r="F325" s="17">
        <f>F326</f>
        <v>1052.0999999999999</v>
      </c>
      <c r="G325" s="17">
        <f>G326</f>
        <v>1052.0999999999999</v>
      </c>
      <c r="H325" s="17">
        <f>H326</f>
        <v>1064.0999999999999</v>
      </c>
    </row>
    <row r="326" spans="1:8" ht="195">
      <c r="A326" s="18" t="s">
        <v>785</v>
      </c>
      <c r="B326" s="29" t="s">
        <v>678</v>
      </c>
      <c r="C326" s="16" t="s">
        <v>59</v>
      </c>
      <c r="D326" s="16" t="s">
        <v>75</v>
      </c>
      <c r="E326" s="16" t="s">
        <v>71</v>
      </c>
      <c r="F326" s="20">
        <f>SUM(F327:F328)</f>
        <v>1052.0999999999999</v>
      </c>
      <c r="G326" s="20">
        <f>SUM(G327:G328)</f>
        <v>1052.0999999999999</v>
      </c>
      <c r="H326" s="20">
        <f>SUM(H327:H328)</f>
        <v>1064.0999999999999</v>
      </c>
    </row>
    <row r="327" spans="1:8" ht="30">
      <c r="A327" s="30" t="s">
        <v>454</v>
      </c>
      <c r="B327" s="55" t="s">
        <v>678</v>
      </c>
      <c r="C327" s="42" t="s">
        <v>59</v>
      </c>
      <c r="D327" s="42" t="s">
        <v>75</v>
      </c>
      <c r="E327" s="42" t="s">
        <v>71</v>
      </c>
      <c r="F327" s="20">
        <v>1031.0999999999999</v>
      </c>
      <c r="G327" s="20">
        <v>1031.0999999999999</v>
      </c>
      <c r="H327" s="20">
        <v>1042.8</v>
      </c>
    </row>
    <row r="328" spans="1:8" ht="30">
      <c r="A328" s="30" t="s">
        <v>426</v>
      </c>
      <c r="B328" s="55" t="s">
        <v>678</v>
      </c>
      <c r="C328" s="42" t="s">
        <v>59</v>
      </c>
      <c r="D328" s="42" t="s">
        <v>75</v>
      </c>
      <c r="E328" s="42" t="s">
        <v>71</v>
      </c>
      <c r="F328" s="20">
        <v>21</v>
      </c>
      <c r="G328" s="20">
        <v>21</v>
      </c>
      <c r="H328" s="20">
        <v>21.3</v>
      </c>
    </row>
    <row r="329" spans="1:8" ht="63">
      <c r="A329" s="11" t="s">
        <v>421</v>
      </c>
      <c r="B329" s="14" t="s">
        <v>457</v>
      </c>
      <c r="C329" s="15"/>
      <c r="D329" s="15"/>
      <c r="E329" s="15"/>
      <c r="F329" s="17">
        <f>SUM(F330)</f>
        <v>3513.7999999999997</v>
      </c>
      <c r="G329" s="17"/>
      <c r="H329" s="17"/>
    </row>
    <row r="330" spans="1:8" ht="165">
      <c r="A330" s="18" t="s">
        <v>622</v>
      </c>
      <c r="B330" s="19" t="s">
        <v>623</v>
      </c>
      <c r="C330" s="16" t="s">
        <v>59</v>
      </c>
      <c r="D330" s="16" t="s">
        <v>75</v>
      </c>
      <c r="E330" s="16" t="s">
        <v>76</v>
      </c>
      <c r="F330" s="20">
        <f>SUM(F331:F333)</f>
        <v>3513.7999999999997</v>
      </c>
      <c r="G330" s="20"/>
      <c r="H330" s="20"/>
    </row>
    <row r="331" spans="1:8" ht="30">
      <c r="A331" s="30" t="s">
        <v>454</v>
      </c>
      <c r="B331" s="39" t="s">
        <v>623</v>
      </c>
      <c r="C331" s="42" t="s">
        <v>59</v>
      </c>
      <c r="D331" s="42" t="s">
        <v>75</v>
      </c>
      <c r="E331" s="42" t="s">
        <v>76</v>
      </c>
      <c r="F331" s="43">
        <v>3409</v>
      </c>
      <c r="G331" s="43"/>
      <c r="H331" s="43"/>
    </row>
    <row r="332" spans="1:8" ht="30">
      <c r="A332" s="30" t="s">
        <v>426</v>
      </c>
      <c r="B332" s="39" t="s">
        <v>623</v>
      </c>
      <c r="C332" s="42" t="s">
        <v>59</v>
      </c>
      <c r="D332" s="42" t="s">
        <v>75</v>
      </c>
      <c r="E332" s="42" t="s">
        <v>76</v>
      </c>
      <c r="F332" s="43">
        <v>69.599999999999994</v>
      </c>
      <c r="G332" s="43"/>
      <c r="H332" s="43"/>
    </row>
    <row r="333" spans="1:8" ht="30">
      <c r="A333" s="30" t="s">
        <v>426</v>
      </c>
      <c r="B333" s="39" t="s">
        <v>623</v>
      </c>
      <c r="C333" s="42" t="s">
        <v>59</v>
      </c>
      <c r="D333" s="42" t="s">
        <v>75</v>
      </c>
      <c r="E333" s="42" t="s">
        <v>76</v>
      </c>
      <c r="F333" s="43">
        <v>35.200000000000003</v>
      </c>
      <c r="G333" s="43"/>
      <c r="H333" s="43"/>
    </row>
    <row r="334" spans="1:8" ht="1.5" customHeight="1">
      <c r="A334" s="11" t="s">
        <v>460</v>
      </c>
      <c r="B334" s="14" t="s">
        <v>322</v>
      </c>
      <c r="C334" s="15"/>
      <c r="D334" s="15"/>
      <c r="E334" s="15"/>
      <c r="F334" s="17">
        <f>SUM(F335:F337)</f>
        <v>0</v>
      </c>
      <c r="G334" s="17">
        <f>SUM(G335:G337)</f>
        <v>0</v>
      </c>
      <c r="H334" s="17">
        <f>SUM(H335:H337)</f>
        <v>0</v>
      </c>
    </row>
    <row r="335" spans="1:8" ht="105" hidden="1">
      <c r="A335" s="18" t="s">
        <v>525</v>
      </c>
      <c r="B335" s="19" t="s">
        <v>323</v>
      </c>
      <c r="C335" s="16" t="s">
        <v>59</v>
      </c>
      <c r="D335" s="16" t="s">
        <v>75</v>
      </c>
      <c r="E335" s="16" t="s">
        <v>76</v>
      </c>
      <c r="F335" s="20"/>
      <c r="G335" s="20"/>
      <c r="H335" s="20"/>
    </row>
    <row r="336" spans="1:8" ht="30" hidden="1">
      <c r="A336" s="18" t="s">
        <v>426</v>
      </c>
      <c r="B336" s="19" t="s">
        <v>323</v>
      </c>
      <c r="C336" s="16" t="s">
        <v>59</v>
      </c>
      <c r="D336" s="16" t="s">
        <v>75</v>
      </c>
      <c r="E336" s="16" t="s">
        <v>76</v>
      </c>
      <c r="F336" s="20"/>
      <c r="G336" s="20"/>
      <c r="H336" s="20"/>
    </row>
    <row r="337" spans="1:8" ht="30" hidden="1">
      <c r="A337" s="18" t="s">
        <v>309</v>
      </c>
      <c r="B337" s="19" t="s">
        <v>323</v>
      </c>
      <c r="C337" s="16" t="s">
        <v>59</v>
      </c>
      <c r="D337" s="16" t="s">
        <v>75</v>
      </c>
      <c r="E337" s="16" t="s">
        <v>76</v>
      </c>
      <c r="F337" s="20"/>
      <c r="G337" s="20"/>
      <c r="H337" s="20"/>
    </row>
    <row r="338" spans="1:8" ht="63" customHeight="1">
      <c r="A338" s="11" t="s">
        <v>656</v>
      </c>
      <c r="B338" s="14" t="s">
        <v>322</v>
      </c>
      <c r="C338" s="15"/>
      <c r="D338" s="15"/>
      <c r="E338" s="15"/>
      <c r="F338" s="17"/>
      <c r="G338" s="17"/>
      <c r="H338" s="17">
        <f>SUM(H339)</f>
        <v>190.8</v>
      </c>
    </row>
    <row r="339" spans="1:8" ht="105">
      <c r="A339" s="18" t="s">
        <v>525</v>
      </c>
      <c r="B339" s="29" t="s">
        <v>323</v>
      </c>
      <c r="C339" s="16" t="s">
        <v>59</v>
      </c>
      <c r="D339" s="16" t="s">
        <v>75</v>
      </c>
      <c r="E339" s="16" t="s">
        <v>76</v>
      </c>
      <c r="F339" s="20"/>
      <c r="G339" s="20"/>
      <c r="H339" s="20">
        <f>SUM(H340:H341)</f>
        <v>190.8</v>
      </c>
    </row>
    <row r="340" spans="1:8" ht="30">
      <c r="A340" s="30" t="s">
        <v>426</v>
      </c>
      <c r="B340" s="55" t="s">
        <v>323</v>
      </c>
      <c r="C340" s="42" t="s">
        <v>59</v>
      </c>
      <c r="D340" s="42" t="s">
        <v>75</v>
      </c>
      <c r="E340" s="42" t="s">
        <v>76</v>
      </c>
      <c r="F340" s="43"/>
      <c r="G340" s="43"/>
      <c r="H340" s="43">
        <v>166</v>
      </c>
    </row>
    <row r="341" spans="1:8" ht="30">
      <c r="A341" s="30" t="s">
        <v>426</v>
      </c>
      <c r="B341" s="55" t="s">
        <v>323</v>
      </c>
      <c r="C341" s="42" t="s">
        <v>59</v>
      </c>
      <c r="D341" s="42" t="s">
        <v>75</v>
      </c>
      <c r="E341" s="42" t="s">
        <v>76</v>
      </c>
      <c r="F341" s="43"/>
      <c r="G341" s="43"/>
      <c r="H341" s="43">
        <v>24.8</v>
      </c>
    </row>
    <row r="342" spans="1:8" ht="63">
      <c r="A342" s="11" t="s">
        <v>341</v>
      </c>
      <c r="B342" s="14" t="s">
        <v>342</v>
      </c>
      <c r="C342" s="15"/>
      <c r="D342" s="15"/>
      <c r="E342" s="15"/>
      <c r="F342" s="17">
        <f>SUM(F343:F347)</f>
        <v>15223.599999999999</v>
      </c>
      <c r="G342" s="17">
        <f>SUM(G343:G347)</f>
        <v>14727.199999999999</v>
      </c>
      <c r="H342" s="17">
        <f>SUM(H343:H347)</f>
        <v>15218.099999999999</v>
      </c>
    </row>
    <row r="343" spans="1:8" ht="246" customHeight="1">
      <c r="A343" s="18" t="s">
        <v>436</v>
      </c>
      <c r="B343" s="19" t="s">
        <v>343</v>
      </c>
      <c r="C343" s="16" t="s">
        <v>59</v>
      </c>
      <c r="D343" s="16" t="s">
        <v>75</v>
      </c>
      <c r="E343" s="16" t="s">
        <v>70</v>
      </c>
      <c r="F343" s="20">
        <v>1471</v>
      </c>
      <c r="G343" s="20">
        <v>1471</v>
      </c>
      <c r="H343" s="20">
        <v>1471</v>
      </c>
    </row>
    <row r="344" spans="1:8" ht="120">
      <c r="A344" s="18" t="s">
        <v>424</v>
      </c>
      <c r="B344" s="19" t="s">
        <v>344</v>
      </c>
      <c r="C344" s="16" t="s">
        <v>59</v>
      </c>
      <c r="D344" s="16" t="s">
        <v>75</v>
      </c>
      <c r="E344" s="16" t="s">
        <v>70</v>
      </c>
      <c r="F344" s="20">
        <v>11612.3</v>
      </c>
      <c r="G344" s="20">
        <v>11115.9</v>
      </c>
      <c r="H344" s="20">
        <v>11606.8</v>
      </c>
    </row>
    <row r="345" spans="1:8" ht="120">
      <c r="A345" s="18" t="s">
        <v>425</v>
      </c>
      <c r="B345" s="19" t="s">
        <v>345</v>
      </c>
      <c r="C345" s="16" t="s">
        <v>59</v>
      </c>
      <c r="D345" s="16" t="s">
        <v>75</v>
      </c>
      <c r="E345" s="16" t="s">
        <v>70</v>
      </c>
      <c r="F345" s="20">
        <v>508.3</v>
      </c>
      <c r="G345" s="20">
        <v>508.3</v>
      </c>
      <c r="H345" s="20">
        <v>508.3</v>
      </c>
    </row>
    <row r="346" spans="1:8" ht="135">
      <c r="A346" s="18" t="s">
        <v>432</v>
      </c>
      <c r="B346" s="19" t="s">
        <v>566</v>
      </c>
      <c r="C346" s="16" t="s">
        <v>59</v>
      </c>
      <c r="D346" s="16" t="s">
        <v>75</v>
      </c>
      <c r="E346" s="16" t="s">
        <v>70</v>
      </c>
      <c r="F346" s="20">
        <v>360</v>
      </c>
      <c r="G346" s="20">
        <v>360</v>
      </c>
      <c r="H346" s="20">
        <v>360</v>
      </c>
    </row>
    <row r="347" spans="1:8" ht="90">
      <c r="A347" s="18" t="s">
        <v>689</v>
      </c>
      <c r="B347" s="19" t="s">
        <v>690</v>
      </c>
      <c r="C347" s="16" t="s">
        <v>59</v>
      </c>
      <c r="D347" s="16" t="s">
        <v>75</v>
      </c>
      <c r="E347" s="16" t="s">
        <v>70</v>
      </c>
      <c r="F347" s="20">
        <v>1272</v>
      </c>
      <c r="G347" s="20">
        <v>1272</v>
      </c>
      <c r="H347" s="20">
        <v>1272</v>
      </c>
    </row>
    <row r="348" spans="1:8" ht="63">
      <c r="A348" s="56" t="s">
        <v>417</v>
      </c>
      <c r="B348" s="14" t="s">
        <v>327</v>
      </c>
      <c r="C348" s="15"/>
      <c r="D348" s="15"/>
      <c r="E348" s="15"/>
      <c r="F348" s="17">
        <f>F349+F350+F353+F354+F355+F357+F351+F352+F358</f>
        <v>8715.5</v>
      </c>
      <c r="G348" s="17">
        <f>G349+G350+G353+G354+G355+G357+G351+G352+G358</f>
        <v>8715.5</v>
      </c>
      <c r="H348" s="17">
        <f>H349+H350+H353+H354+H355+H357+H351+H352+H358</f>
        <v>8715.5</v>
      </c>
    </row>
    <row r="349" spans="1:8" ht="409.5">
      <c r="A349" s="18" t="s">
        <v>589</v>
      </c>
      <c r="B349" s="19" t="s">
        <v>328</v>
      </c>
      <c r="C349" s="16" t="s">
        <v>78</v>
      </c>
      <c r="D349" s="16" t="s">
        <v>75</v>
      </c>
      <c r="E349" s="16" t="s">
        <v>69</v>
      </c>
      <c r="F349" s="20">
        <v>1530</v>
      </c>
      <c r="G349" s="20">
        <v>1530</v>
      </c>
      <c r="H349" s="20">
        <v>1530</v>
      </c>
    </row>
    <row r="350" spans="1:8" ht="336.75" customHeight="1">
      <c r="A350" s="18" t="s">
        <v>590</v>
      </c>
      <c r="B350" s="19" t="s">
        <v>328</v>
      </c>
      <c r="C350" s="16" t="s">
        <v>79</v>
      </c>
      <c r="D350" s="16" t="s">
        <v>75</v>
      </c>
      <c r="E350" s="16" t="s">
        <v>69</v>
      </c>
      <c r="F350" s="20">
        <v>15.5</v>
      </c>
      <c r="G350" s="20">
        <v>15.5</v>
      </c>
      <c r="H350" s="20">
        <v>15.5</v>
      </c>
    </row>
    <row r="351" spans="1:8" ht="105">
      <c r="A351" s="31" t="s">
        <v>738</v>
      </c>
      <c r="B351" s="29" t="s">
        <v>664</v>
      </c>
      <c r="C351" s="16" t="s">
        <v>59</v>
      </c>
      <c r="D351" s="16" t="s">
        <v>75</v>
      </c>
      <c r="E351" s="16" t="s">
        <v>69</v>
      </c>
      <c r="F351" s="20">
        <v>117.2</v>
      </c>
      <c r="G351" s="20">
        <v>117.2</v>
      </c>
      <c r="H351" s="20">
        <v>117.2</v>
      </c>
    </row>
    <row r="352" spans="1:8" ht="105">
      <c r="A352" s="31" t="s">
        <v>738</v>
      </c>
      <c r="B352" s="29" t="s">
        <v>664</v>
      </c>
      <c r="C352" s="16" t="s">
        <v>59</v>
      </c>
      <c r="D352" s="16" t="s">
        <v>75</v>
      </c>
      <c r="E352" s="16" t="s">
        <v>71</v>
      </c>
      <c r="F352" s="20">
        <v>195.2</v>
      </c>
      <c r="G352" s="20">
        <v>195.2</v>
      </c>
      <c r="H352" s="20">
        <v>195.2</v>
      </c>
    </row>
    <row r="353" spans="1:8" ht="409.5">
      <c r="A353" s="18" t="s">
        <v>419</v>
      </c>
      <c r="B353" s="19" t="s">
        <v>328</v>
      </c>
      <c r="C353" s="16" t="s">
        <v>78</v>
      </c>
      <c r="D353" s="16" t="s">
        <v>75</v>
      </c>
      <c r="E353" s="16" t="s">
        <v>71</v>
      </c>
      <c r="F353" s="20">
        <v>3956.6</v>
      </c>
      <c r="G353" s="20">
        <v>3956.6</v>
      </c>
      <c r="H353" s="20">
        <v>3956.6</v>
      </c>
    </row>
    <row r="354" spans="1:8" ht="330">
      <c r="A354" s="18" t="s">
        <v>418</v>
      </c>
      <c r="B354" s="19" t="s">
        <v>328</v>
      </c>
      <c r="C354" s="16" t="s">
        <v>79</v>
      </c>
      <c r="D354" s="16" t="s">
        <v>75</v>
      </c>
      <c r="E354" s="16" t="s">
        <v>71</v>
      </c>
      <c r="F354" s="20">
        <v>40</v>
      </c>
      <c r="G354" s="20">
        <v>40</v>
      </c>
      <c r="H354" s="20">
        <v>40</v>
      </c>
    </row>
    <row r="355" spans="1:8" ht="315">
      <c r="A355" s="18" t="s">
        <v>420</v>
      </c>
      <c r="B355" s="19" t="s">
        <v>328</v>
      </c>
      <c r="C355" s="16" t="s">
        <v>54</v>
      </c>
      <c r="D355" s="16" t="s">
        <v>64</v>
      </c>
      <c r="E355" s="16" t="s">
        <v>70</v>
      </c>
      <c r="F355" s="20">
        <v>2773.2</v>
      </c>
      <c r="G355" s="20">
        <v>2773.2</v>
      </c>
      <c r="H355" s="20">
        <v>2773.2</v>
      </c>
    </row>
    <row r="356" spans="1:8" ht="315" hidden="1">
      <c r="A356" s="18" t="s">
        <v>420</v>
      </c>
      <c r="B356" s="19" t="s">
        <v>328</v>
      </c>
      <c r="C356" s="16" t="s">
        <v>79</v>
      </c>
      <c r="D356" s="16" t="s">
        <v>75</v>
      </c>
      <c r="E356" s="16" t="s">
        <v>76</v>
      </c>
      <c r="F356" s="20"/>
      <c r="G356" s="20"/>
      <c r="H356" s="20"/>
    </row>
    <row r="357" spans="1:8" ht="336.75" customHeight="1">
      <c r="A357" s="18" t="s">
        <v>794</v>
      </c>
      <c r="B357" s="19" t="s">
        <v>328</v>
      </c>
      <c r="C357" s="16" t="s">
        <v>79</v>
      </c>
      <c r="D357" s="16" t="s">
        <v>64</v>
      </c>
      <c r="E357" s="16" t="s">
        <v>70</v>
      </c>
      <c r="F357" s="20">
        <v>27.8</v>
      </c>
      <c r="G357" s="20">
        <v>27.8</v>
      </c>
      <c r="H357" s="20">
        <v>27.8</v>
      </c>
    </row>
    <row r="358" spans="1:8" ht="75">
      <c r="A358" s="18" t="s">
        <v>743</v>
      </c>
      <c r="B358" s="19" t="s">
        <v>744</v>
      </c>
      <c r="C358" s="16" t="s">
        <v>54</v>
      </c>
      <c r="D358" s="16" t="s">
        <v>64</v>
      </c>
      <c r="E358" s="16" t="s">
        <v>70</v>
      </c>
      <c r="F358" s="20">
        <v>60</v>
      </c>
      <c r="G358" s="20">
        <v>60</v>
      </c>
      <c r="H358" s="20">
        <v>60</v>
      </c>
    </row>
    <row r="359" spans="1:8" ht="69" customHeight="1">
      <c r="A359" s="11" t="s">
        <v>459</v>
      </c>
      <c r="B359" s="14" t="s">
        <v>458</v>
      </c>
      <c r="C359" s="15"/>
      <c r="D359" s="15"/>
      <c r="E359" s="15"/>
      <c r="F359" s="17">
        <f>F360+F361+F362+F363+F364</f>
        <v>10801.5</v>
      </c>
      <c r="G359" s="17">
        <f>G360+G361+G362+G363+G364</f>
        <v>10801.5</v>
      </c>
      <c r="H359" s="17">
        <f>H360+H361+H362+H363+H364</f>
        <v>10801.5</v>
      </c>
    </row>
    <row r="360" spans="1:8" ht="90">
      <c r="A360" s="18" t="s">
        <v>593</v>
      </c>
      <c r="B360" s="19" t="s">
        <v>351</v>
      </c>
      <c r="C360" s="16" t="s">
        <v>54</v>
      </c>
      <c r="D360" s="16" t="s">
        <v>64</v>
      </c>
      <c r="E360" s="16" t="s">
        <v>70</v>
      </c>
      <c r="F360" s="20">
        <v>235.9</v>
      </c>
      <c r="G360" s="20">
        <v>235.9</v>
      </c>
      <c r="H360" s="20">
        <v>235.9</v>
      </c>
    </row>
    <row r="361" spans="1:8" ht="105">
      <c r="A361" s="18" t="s">
        <v>506</v>
      </c>
      <c r="B361" s="19" t="s">
        <v>351</v>
      </c>
      <c r="C361" s="16" t="s">
        <v>79</v>
      </c>
      <c r="D361" s="16" t="s">
        <v>64</v>
      </c>
      <c r="E361" s="16" t="s">
        <v>70</v>
      </c>
      <c r="F361" s="20">
        <v>2.4</v>
      </c>
      <c r="G361" s="20">
        <v>2.4</v>
      </c>
      <c r="H361" s="20">
        <v>2.4</v>
      </c>
    </row>
    <row r="362" spans="1:8" ht="75">
      <c r="A362" s="18" t="s">
        <v>625</v>
      </c>
      <c r="B362" s="19" t="s">
        <v>626</v>
      </c>
      <c r="C362" s="16" t="s">
        <v>54</v>
      </c>
      <c r="D362" s="16" t="s">
        <v>64</v>
      </c>
      <c r="E362" s="16" t="s">
        <v>70</v>
      </c>
      <c r="F362" s="20">
        <v>1296.5</v>
      </c>
      <c r="G362" s="20">
        <v>1296.5</v>
      </c>
      <c r="H362" s="20">
        <v>1296.5</v>
      </c>
    </row>
    <row r="363" spans="1:8" ht="171" customHeight="1">
      <c r="A363" s="18" t="s">
        <v>437</v>
      </c>
      <c r="B363" s="19" t="s">
        <v>352</v>
      </c>
      <c r="C363" s="16" t="s">
        <v>79</v>
      </c>
      <c r="D363" s="16" t="s">
        <v>64</v>
      </c>
      <c r="E363" s="16" t="s">
        <v>72</v>
      </c>
      <c r="F363" s="20">
        <v>93.6</v>
      </c>
      <c r="G363" s="20">
        <v>93.6</v>
      </c>
      <c r="H363" s="20">
        <v>93.6</v>
      </c>
    </row>
    <row r="364" spans="1:8" ht="154.5" customHeight="1">
      <c r="A364" s="18" t="s">
        <v>415</v>
      </c>
      <c r="B364" s="19" t="s">
        <v>352</v>
      </c>
      <c r="C364" s="16" t="s">
        <v>54</v>
      </c>
      <c r="D364" s="16" t="s">
        <v>64</v>
      </c>
      <c r="E364" s="16" t="s">
        <v>72</v>
      </c>
      <c r="F364" s="20">
        <v>9173.1</v>
      </c>
      <c r="G364" s="20">
        <v>9173.1</v>
      </c>
      <c r="H364" s="20">
        <v>9173.1</v>
      </c>
    </row>
    <row r="365" spans="1:8" ht="75" hidden="1">
      <c r="A365" s="18" t="s">
        <v>685</v>
      </c>
      <c r="B365" s="57" t="s">
        <v>687</v>
      </c>
      <c r="C365" s="15"/>
      <c r="D365" s="15"/>
      <c r="E365" s="15"/>
      <c r="F365" s="21">
        <f>SUM(F366:F370)</f>
        <v>0</v>
      </c>
      <c r="G365" s="20"/>
      <c r="H365" s="20"/>
    </row>
    <row r="366" spans="1:8" ht="90" hidden="1">
      <c r="A366" s="18" t="s">
        <v>686</v>
      </c>
      <c r="B366" s="58" t="s">
        <v>688</v>
      </c>
      <c r="C366" s="16" t="s">
        <v>59</v>
      </c>
      <c r="D366" s="16" t="s">
        <v>65</v>
      </c>
      <c r="E366" s="16" t="s">
        <v>69</v>
      </c>
      <c r="F366" s="20"/>
      <c r="G366" s="20"/>
      <c r="H366" s="20"/>
    </row>
    <row r="367" spans="1:8" ht="90" hidden="1">
      <c r="A367" s="44" t="s">
        <v>686</v>
      </c>
      <c r="B367" s="58" t="s">
        <v>688</v>
      </c>
      <c r="C367" s="16" t="s">
        <v>59</v>
      </c>
      <c r="D367" s="16" t="s">
        <v>75</v>
      </c>
      <c r="E367" s="16" t="s">
        <v>69</v>
      </c>
      <c r="F367" s="23"/>
      <c r="G367" s="20"/>
      <c r="H367" s="20"/>
    </row>
    <row r="368" spans="1:8" ht="90" hidden="1">
      <c r="A368" s="18" t="s">
        <v>686</v>
      </c>
      <c r="B368" s="58" t="s">
        <v>688</v>
      </c>
      <c r="C368" s="16" t="s">
        <v>59</v>
      </c>
      <c r="D368" s="16" t="s">
        <v>75</v>
      </c>
      <c r="E368" s="16" t="s">
        <v>71</v>
      </c>
      <c r="F368" s="23"/>
      <c r="G368" s="20"/>
      <c r="H368" s="20"/>
    </row>
    <row r="369" spans="1:8" ht="90" hidden="1">
      <c r="A369" s="18" t="s">
        <v>686</v>
      </c>
      <c r="B369" s="58" t="s">
        <v>688</v>
      </c>
      <c r="C369" s="16" t="s">
        <v>59</v>
      </c>
      <c r="D369" s="16" t="s">
        <v>75</v>
      </c>
      <c r="E369" s="16" t="s">
        <v>70</v>
      </c>
      <c r="F369" s="23"/>
      <c r="G369" s="20"/>
      <c r="H369" s="20"/>
    </row>
    <row r="370" spans="1:8" ht="90" hidden="1">
      <c r="A370" s="18" t="s">
        <v>686</v>
      </c>
      <c r="B370" s="58" t="s">
        <v>688</v>
      </c>
      <c r="C370" s="16" t="s">
        <v>59</v>
      </c>
      <c r="D370" s="16" t="s">
        <v>75</v>
      </c>
      <c r="E370" s="16" t="s">
        <v>70</v>
      </c>
      <c r="F370" s="23"/>
      <c r="G370" s="20"/>
      <c r="H370" s="20"/>
    </row>
    <row r="371" spans="1:8" ht="78.75">
      <c r="A371" s="11" t="s">
        <v>303</v>
      </c>
      <c r="B371" s="14" t="s">
        <v>150</v>
      </c>
      <c r="C371" s="15"/>
      <c r="D371" s="15"/>
      <c r="E371" s="15"/>
      <c r="F371" s="17">
        <f>F372</f>
        <v>49005.8</v>
      </c>
      <c r="G371" s="17">
        <f>G372</f>
        <v>28758</v>
      </c>
      <c r="H371" s="17">
        <f>H372</f>
        <v>35415.699999999997</v>
      </c>
    </row>
    <row r="372" spans="1:8" ht="78.75">
      <c r="A372" s="11" t="s">
        <v>304</v>
      </c>
      <c r="B372" s="14" t="s">
        <v>173</v>
      </c>
      <c r="C372" s="15"/>
      <c r="D372" s="15"/>
      <c r="E372" s="15"/>
      <c r="F372" s="17">
        <f>SUM(F373:F376)</f>
        <v>49005.8</v>
      </c>
      <c r="G372" s="17">
        <f>SUM(G373:G376)</f>
        <v>28758</v>
      </c>
      <c r="H372" s="17">
        <f>SUM(H373:H376)</f>
        <v>35415.699999999997</v>
      </c>
    </row>
    <row r="373" spans="1:8" ht="158.25" customHeight="1">
      <c r="A373" s="18" t="s">
        <v>305</v>
      </c>
      <c r="B373" s="19" t="s">
        <v>306</v>
      </c>
      <c r="C373" s="16" t="s">
        <v>52</v>
      </c>
      <c r="D373" s="16" t="s">
        <v>64</v>
      </c>
      <c r="E373" s="16" t="s">
        <v>72</v>
      </c>
      <c r="F373" s="20">
        <v>26905.5</v>
      </c>
      <c r="G373" s="20">
        <v>11096.3</v>
      </c>
      <c r="H373" s="20">
        <v>17754</v>
      </c>
    </row>
    <row r="374" spans="1:8" ht="158.25" customHeight="1">
      <c r="A374" s="18" t="s">
        <v>305</v>
      </c>
      <c r="B374" s="19" t="s">
        <v>814</v>
      </c>
      <c r="C374" s="16" t="s">
        <v>52</v>
      </c>
      <c r="D374" s="16" t="s">
        <v>64</v>
      </c>
      <c r="E374" s="16" t="s">
        <v>72</v>
      </c>
      <c r="F374" s="20">
        <v>4438.6000000000004</v>
      </c>
      <c r="G374" s="20"/>
      <c r="H374" s="20"/>
    </row>
    <row r="375" spans="1:8" ht="165">
      <c r="A375" s="18" t="s">
        <v>786</v>
      </c>
      <c r="B375" s="19" t="s">
        <v>353</v>
      </c>
      <c r="C375" s="16" t="s">
        <v>79</v>
      </c>
      <c r="D375" s="16" t="s">
        <v>64</v>
      </c>
      <c r="E375" s="16" t="s">
        <v>72</v>
      </c>
      <c r="F375" s="20">
        <v>103</v>
      </c>
      <c r="G375" s="20">
        <v>103</v>
      </c>
      <c r="H375" s="20">
        <v>103</v>
      </c>
    </row>
    <row r="376" spans="1:8" ht="150">
      <c r="A376" s="18" t="s">
        <v>416</v>
      </c>
      <c r="B376" s="19" t="s">
        <v>353</v>
      </c>
      <c r="C376" s="16" t="s">
        <v>54</v>
      </c>
      <c r="D376" s="16" t="s">
        <v>64</v>
      </c>
      <c r="E376" s="16" t="s">
        <v>72</v>
      </c>
      <c r="F376" s="20">
        <v>17558.7</v>
      </c>
      <c r="G376" s="20">
        <v>17558.7</v>
      </c>
      <c r="H376" s="20">
        <v>17558.7</v>
      </c>
    </row>
    <row r="377" spans="1:8" ht="48.75" customHeight="1">
      <c r="A377" s="11" t="s">
        <v>346</v>
      </c>
      <c r="B377" s="14" t="s">
        <v>347</v>
      </c>
      <c r="C377" s="15"/>
      <c r="D377" s="15"/>
      <c r="E377" s="15"/>
      <c r="F377" s="22">
        <f>F381</f>
        <v>32775.899999999994</v>
      </c>
      <c r="G377" s="17">
        <f>G381</f>
        <v>32201.8</v>
      </c>
      <c r="H377" s="17">
        <f>H381</f>
        <v>32200.899999999998</v>
      </c>
    </row>
    <row r="378" spans="1:8" ht="270" hidden="1">
      <c r="A378" s="29" t="s">
        <v>208</v>
      </c>
      <c r="B378" s="19" t="s">
        <v>296</v>
      </c>
      <c r="C378" s="16" t="s">
        <v>59</v>
      </c>
      <c r="D378" s="16" t="s">
        <v>75</v>
      </c>
      <c r="E378" s="16" t="s">
        <v>70</v>
      </c>
      <c r="F378" s="20"/>
      <c r="G378" s="20"/>
      <c r="H378" s="20"/>
    </row>
    <row r="379" spans="1:8" ht="120" hidden="1">
      <c r="A379" s="18" t="s">
        <v>0</v>
      </c>
      <c r="B379" s="19" t="s">
        <v>1</v>
      </c>
      <c r="C379" s="16" t="s">
        <v>59</v>
      </c>
      <c r="D379" s="16" t="s">
        <v>75</v>
      </c>
      <c r="E379" s="16" t="s">
        <v>70</v>
      </c>
      <c r="F379" s="20"/>
      <c r="G379" s="20"/>
      <c r="H379" s="20"/>
    </row>
    <row r="380" spans="1:8" ht="0.75" hidden="1" customHeight="1">
      <c r="A380" s="18" t="s">
        <v>174</v>
      </c>
      <c r="B380" s="19" t="s">
        <v>175</v>
      </c>
      <c r="C380" s="16"/>
      <c r="D380" s="16"/>
      <c r="E380" s="16"/>
      <c r="F380" s="17">
        <f>SUM(F381+F382)</f>
        <v>35241.499999999993</v>
      </c>
      <c r="G380" s="17">
        <f>SUM(G381+G382)</f>
        <v>34667.4</v>
      </c>
      <c r="H380" s="17">
        <f>SUM(H381+H382)</f>
        <v>34666.5</v>
      </c>
    </row>
    <row r="381" spans="1:8" ht="78.75">
      <c r="A381" s="11" t="s">
        <v>348</v>
      </c>
      <c r="B381" s="14" t="s">
        <v>349</v>
      </c>
      <c r="C381" s="15"/>
      <c r="D381" s="15"/>
      <c r="E381" s="15"/>
      <c r="F381" s="22">
        <f>F382+F386+F387+F391+F394+F383+F384+F385+F390</f>
        <v>32775.899999999994</v>
      </c>
      <c r="G381" s="17">
        <f>G382+G386+G387+G391+G394</f>
        <v>32201.8</v>
      </c>
      <c r="H381" s="17">
        <f>H382+H386+H387+H391+H394</f>
        <v>32200.899999999998</v>
      </c>
    </row>
    <row r="382" spans="1:8" ht="180">
      <c r="A382" s="18" t="s">
        <v>278</v>
      </c>
      <c r="B382" s="19" t="s">
        <v>350</v>
      </c>
      <c r="C382" s="16" t="s">
        <v>78</v>
      </c>
      <c r="D382" s="16" t="s">
        <v>75</v>
      </c>
      <c r="E382" s="16" t="s">
        <v>76</v>
      </c>
      <c r="F382" s="20">
        <v>2465.6</v>
      </c>
      <c r="G382" s="20">
        <v>2465.6</v>
      </c>
      <c r="H382" s="20">
        <v>2465.6</v>
      </c>
    </row>
    <row r="383" spans="1:8" ht="105" hidden="1">
      <c r="A383" s="18" t="s">
        <v>105</v>
      </c>
      <c r="B383" s="29" t="s">
        <v>669</v>
      </c>
      <c r="C383" s="16" t="s">
        <v>79</v>
      </c>
      <c r="D383" s="16" t="s">
        <v>75</v>
      </c>
      <c r="E383" s="16" t="s">
        <v>76</v>
      </c>
      <c r="F383" s="20"/>
      <c r="G383" s="20"/>
      <c r="H383" s="20"/>
    </row>
    <row r="384" spans="1:8" ht="75" hidden="1">
      <c r="A384" s="18" t="s">
        <v>138</v>
      </c>
      <c r="B384" s="29" t="s">
        <v>669</v>
      </c>
      <c r="C384" s="16" t="s">
        <v>80</v>
      </c>
      <c r="D384" s="16" t="s">
        <v>75</v>
      </c>
      <c r="E384" s="16" t="s">
        <v>76</v>
      </c>
      <c r="F384" s="20"/>
      <c r="G384" s="20"/>
      <c r="H384" s="20"/>
    </row>
    <row r="385" spans="1:8" ht="180" hidden="1">
      <c r="A385" s="59" t="s">
        <v>673</v>
      </c>
      <c r="B385" s="29" t="s">
        <v>679</v>
      </c>
      <c r="C385" s="16" t="s">
        <v>78</v>
      </c>
      <c r="D385" s="16" t="s">
        <v>75</v>
      </c>
      <c r="E385" s="16" t="s">
        <v>76</v>
      </c>
      <c r="F385" s="23"/>
      <c r="G385" s="20"/>
      <c r="H385" s="20"/>
    </row>
    <row r="386" spans="1:8" ht="262.5" customHeight="1">
      <c r="A386" s="18" t="s">
        <v>795</v>
      </c>
      <c r="B386" s="19" t="s">
        <v>526</v>
      </c>
      <c r="C386" s="16" t="s">
        <v>79</v>
      </c>
      <c r="D386" s="16" t="s">
        <v>75</v>
      </c>
      <c r="E386" s="16" t="s">
        <v>76</v>
      </c>
      <c r="F386" s="20">
        <v>84.3</v>
      </c>
      <c r="G386" s="20">
        <v>84.3</v>
      </c>
      <c r="H386" s="20">
        <v>84.3</v>
      </c>
    </row>
    <row r="387" spans="1:8" ht="105">
      <c r="A387" s="18" t="s">
        <v>594</v>
      </c>
      <c r="B387" s="19" t="s">
        <v>354</v>
      </c>
      <c r="C387" s="16"/>
      <c r="D387" s="16"/>
      <c r="E387" s="16"/>
      <c r="F387" s="20">
        <f>SUM(F388:F389)</f>
        <v>2173.4</v>
      </c>
      <c r="G387" s="20">
        <f>SUM(G388:G389)</f>
        <v>2171.3000000000002</v>
      </c>
      <c r="H387" s="20">
        <f>SUM(H388:H389)</f>
        <v>2170.4</v>
      </c>
    </row>
    <row r="388" spans="1:8" ht="180">
      <c r="A388" s="18" t="s">
        <v>796</v>
      </c>
      <c r="B388" s="19" t="s">
        <v>354</v>
      </c>
      <c r="C388" s="16" t="s">
        <v>78</v>
      </c>
      <c r="D388" s="16" t="s">
        <v>64</v>
      </c>
      <c r="E388" s="16" t="s">
        <v>77</v>
      </c>
      <c r="F388" s="20">
        <v>1985.8</v>
      </c>
      <c r="G388" s="20">
        <v>1985.8</v>
      </c>
      <c r="H388" s="20">
        <v>1985.8</v>
      </c>
    </row>
    <row r="389" spans="1:8" ht="90">
      <c r="A389" s="18" t="s">
        <v>797</v>
      </c>
      <c r="B389" s="19" t="s">
        <v>354</v>
      </c>
      <c r="C389" s="16" t="s">
        <v>79</v>
      </c>
      <c r="D389" s="16" t="s">
        <v>64</v>
      </c>
      <c r="E389" s="16" t="s">
        <v>77</v>
      </c>
      <c r="F389" s="20">
        <v>187.6</v>
      </c>
      <c r="G389" s="20">
        <v>185.5</v>
      </c>
      <c r="H389" s="20">
        <v>184.6</v>
      </c>
    </row>
    <row r="390" spans="1:8" ht="180" hidden="1">
      <c r="A390" s="59" t="s">
        <v>673</v>
      </c>
      <c r="B390" s="19" t="s">
        <v>679</v>
      </c>
      <c r="C390" s="16" t="s">
        <v>78</v>
      </c>
      <c r="D390" s="16" t="s">
        <v>64</v>
      </c>
      <c r="E390" s="16" t="s">
        <v>77</v>
      </c>
      <c r="F390" s="23"/>
      <c r="G390" s="20"/>
      <c r="H390" s="20"/>
    </row>
    <row r="391" spans="1:8" ht="45">
      <c r="A391" s="18" t="s">
        <v>595</v>
      </c>
      <c r="B391" s="19" t="s">
        <v>355</v>
      </c>
      <c r="C391" s="16"/>
      <c r="D391" s="16"/>
      <c r="E391" s="16"/>
      <c r="F391" s="20">
        <f>SUM(F392:F393)</f>
        <v>7627.5</v>
      </c>
      <c r="G391" s="20">
        <f>SUM(G392:G393)</f>
        <v>7627.5</v>
      </c>
      <c r="H391" s="20">
        <f>SUM(H392:H393)</f>
        <v>7627.5</v>
      </c>
    </row>
    <row r="392" spans="1:8" ht="180">
      <c r="A392" s="18" t="s">
        <v>507</v>
      </c>
      <c r="B392" s="19" t="s">
        <v>355</v>
      </c>
      <c r="C392" s="16" t="s">
        <v>78</v>
      </c>
      <c r="D392" s="16" t="s">
        <v>75</v>
      </c>
      <c r="E392" s="16" t="s">
        <v>76</v>
      </c>
      <c r="F392" s="20">
        <v>7257.3</v>
      </c>
      <c r="G392" s="20">
        <v>7257.3</v>
      </c>
      <c r="H392" s="20">
        <v>7257.3</v>
      </c>
    </row>
    <row r="393" spans="1:8" ht="105">
      <c r="A393" s="18" t="s">
        <v>105</v>
      </c>
      <c r="B393" s="19" t="s">
        <v>355</v>
      </c>
      <c r="C393" s="16" t="s">
        <v>79</v>
      </c>
      <c r="D393" s="16" t="s">
        <v>75</v>
      </c>
      <c r="E393" s="16" t="s">
        <v>76</v>
      </c>
      <c r="F393" s="20">
        <v>370.2</v>
      </c>
      <c r="G393" s="20">
        <v>370.2</v>
      </c>
      <c r="H393" s="20">
        <v>370.2</v>
      </c>
    </row>
    <row r="394" spans="1:8" ht="49.5" customHeight="1">
      <c r="A394" s="18" t="s">
        <v>597</v>
      </c>
      <c r="B394" s="19"/>
      <c r="C394" s="16"/>
      <c r="D394" s="16"/>
      <c r="E394" s="16"/>
      <c r="F394" s="20">
        <f>SUM(F395:F396)</f>
        <v>20425.099999999999</v>
      </c>
      <c r="G394" s="20">
        <f>SUM(G395:G396)</f>
        <v>19853.099999999999</v>
      </c>
      <c r="H394" s="20">
        <f>SUM(H395:H396)</f>
        <v>19853.099999999999</v>
      </c>
    </row>
    <row r="395" spans="1:8" ht="180">
      <c r="A395" s="18" t="s">
        <v>507</v>
      </c>
      <c r="B395" s="19" t="s">
        <v>357</v>
      </c>
      <c r="C395" s="16" t="s">
        <v>78</v>
      </c>
      <c r="D395" s="16" t="s">
        <v>75</v>
      </c>
      <c r="E395" s="16" t="s">
        <v>76</v>
      </c>
      <c r="F395" s="20">
        <v>18581.5</v>
      </c>
      <c r="G395" s="20">
        <v>18581.5</v>
      </c>
      <c r="H395" s="20">
        <v>18581.5</v>
      </c>
    </row>
    <row r="396" spans="1:8" ht="113.25" customHeight="1">
      <c r="A396" s="18" t="s">
        <v>105</v>
      </c>
      <c r="B396" s="19" t="s">
        <v>357</v>
      </c>
      <c r="C396" s="16" t="s">
        <v>79</v>
      </c>
      <c r="D396" s="16" t="s">
        <v>75</v>
      </c>
      <c r="E396" s="16" t="s">
        <v>76</v>
      </c>
      <c r="F396" s="20">
        <v>1843.6</v>
      </c>
      <c r="G396" s="20">
        <v>1271.5999999999999</v>
      </c>
      <c r="H396" s="20">
        <v>1271.5999999999999</v>
      </c>
    </row>
    <row r="397" spans="1:8" ht="180" hidden="1">
      <c r="A397" s="18" t="s">
        <v>4</v>
      </c>
      <c r="B397" s="19" t="s">
        <v>5</v>
      </c>
      <c r="C397" s="16" t="s">
        <v>78</v>
      </c>
      <c r="D397" s="16" t="s">
        <v>75</v>
      </c>
      <c r="E397" s="16" t="s">
        <v>76</v>
      </c>
      <c r="F397" s="20"/>
      <c r="G397" s="20"/>
      <c r="H397" s="20"/>
    </row>
    <row r="398" spans="1:8" ht="105" hidden="1">
      <c r="A398" s="18" t="s">
        <v>301</v>
      </c>
      <c r="B398" s="19" t="s">
        <v>217</v>
      </c>
      <c r="C398" s="16" t="s">
        <v>78</v>
      </c>
      <c r="D398" s="16" t="s">
        <v>75</v>
      </c>
      <c r="E398" s="16" t="s">
        <v>75</v>
      </c>
      <c r="F398" s="20"/>
      <c r="G398" s="20"/>
      <c r="H398" s="20"/>
    </row>
    <row r="399" spans="1:8" ht="90" hidden="1">
      <c r="A399" s="18" t="s">
        <v>275</v>
      </c>
      <c r="B399" s="19" t="s">
        <v>217</v>
      </c>
      <c r="C399" s="16" t="s">
        <v>79</v>
      </c>
      <c r="D399" s="16" t="s">
        <v>75</v>
      </c>
      <c r="E399" s="16" t="s">
        <v>75</v>
      </c>
      <c r="F399" s="20"/>
      <c r="G399" s="20"/>
      <c r="H399" s="20"/>
    </row>
    <row r="400" spans="1:8" ht="60" hidden="1">
      <c r="A400" s="18" t="s">
        <v>334</v>
      </c>
      <c r="B400" s="19" t="s">
        <v>2</v>
      </c>
      <c r="C400" s="16"/>
      <c r="D400" s="16"/>
      <c r="E400" s="16"/>
      <c r="F400" s="20">
        <f>SUM(F401)</f>
        <v>0</v>
      </c>
      <c r="G400" s="20">
        <f>SUM(G401)</f>
        <v>0</v>
      </c>
      <c r="H400" s="20">
        <f>SUM(H401)</f>
        <v>0</v>
      </c>
    </row>
    <row r="401" spans="1:8" ht="120" hidden="1">
      <c r="A401" s="18" t="s">
        <v>335</v>
      </c>
      <c r="B401" s="19" t="s">
        <v>336</v>
      </c>
      <c r="C401" s="16" t="s">
        <v>59</v>
      </c>
      <c r="D401" s="16" t="s">
        <v>75</v>
      </c>
      <c r="E401" s="16" t="s">
        <v>71</v>
      </c>
      <c r="F401" s="20"/>
      <c r="G401" s="20"/>
      <c r="H401" s="20"/>
    </row>
    <row r="402" spans="1:8" ht="105" hidden="1">
      <c r="A402" s="18" t="s">
        <v>8</v>
      </c>
      <c r="B402" s="19" t="s">
        <v>9</v>
      </c>
      <c r="C402" s="16"/>
      <c r="D402" s="16"/>
      <c r="E402" s="16"/>
      <c r="F402" s="20">
        <f>F403+F404</f>
        <v>0</v>
      </c>
      <c r="G402" s="20">
        <f>G403+G404</f>
        <v>0</v>
      </c>
      <c r="H402" s="20">
        <f>H403+H404</f>
        <v>0</v>
      </c>
    </row>
    <row r="403" spans="1:8" ht="46.5" hidden="1" customHeight="1">
      <c r="A403" s="18" t="s">
        <v>42</v>
      </c>
      <c r="B403" s="19" t="s">
        <v>189</v>
      </c>
      <c r="C403" s="16" t="s">
        <v>78</v>
      </c>
      <c r="D403" s="16" t="s">
        <v>75</v>
      </c>
      <c r="E403" s="16" t="s">
        <v>76</v>
      </c>
      <c r="F403" s="20"/>
      <c r="G403" s="20"/>
      <c r="H403" s="20"/>
    </row>
    <row r="404" spans="1:8" ht="90" hidden="1">
      <c r="A404" s="18" t="s">
        <v>10</v>
      </c>
      <c r="B404" s="19" t="s">
        <v>189</v>
      </c>
      <c r="C404" s="16" t="s">
        <v>79</v>
      </c>
      <c r="D404" s="16" t="s">
        <v>75</v>
      </c>
      <c r="E404" s="16" t="s">
        <v>76</v>
      </c>
      <c r="F404" s="20"/>
      <c r="G404" s="20"/>
      <c r="H404" s="20"/>
    </row>
    <row r="405" spans="1:8" ht="90" hidden="1">
      <c r="A405" s="18" t="s">
        <v>192</v>
      </c>
      <c r="B405" s="19" t="s">
        <v>6</v>
      </c>
      <c r="C405" s="16"/>
      <c r="D405" s="16"/>
      <c r="E405" s="16"/>
      <c r="F405" s="20" t="e">
        <f>#REF!+F406</f>
        <v>#REF!</v>
      </c>
      <c r="G405" s="20" t="e">
        <f>#REF!+G406</f>
        <v>#REF!</v>
      </c>
      <c r="H405" s="20" t="e">
        <f>#REF!+H406</f>
        <v>#REF!</v>
      </c>
    </row>
    <row r="406" spans="1:8" ht="90" hidden="1">
      <c r="A406" s="18" t="s">
        <v>10</v>
      </c>
      <c r="B406" s="19" t="s">
        <v>7</v>
      </c>
      <c r="C406" s="16" t="s">
        <v>79</v>
      </c>
      <c r="D406" s="16" t="s">
        <v>75</v>
      </c>
      <c r="E406" s="16" t="s">
        <v>76</v>
      </c>
      <c r="F406" s="20"/>
      <c r="G406" s="20"/>
      <c r="H406" s="20"/>
    </row>
    <row r="407" spans="1:8" ht="45" hidden="1">
      <c r="A407" s="18" t="s">
        <v>346</v>
      </c>
      <c r="B407" s="19" t="s">
        <v>347</v>
      </c>
      <c r="C407" s="16"/>
      <c r="D407" s="16"/>
      <c r="E407" s="16"/>
      <c r="F407" s="20">
        <f>SUM(F408)</f>
        <v>23034.1</v>
      </c>
      <c r="G407" s="20">
        <f>SUM(G408)</f>
        <v>23034.1</v>
      </c>
      <c r="H407" s="20">
        <f>SUM(H408)</f>
        <v>23034.1</v>
      </c>
    </row>
    <row r="408" spans="1:8" ht="60" hidden="1">
      <c r="A408" s="18" t="s">
        <v>348</v>
      </c>
      <c r="B408" s="19" t="s">
        <v>349</v>
      </c>
      <c r="C408" s="16"/>
      <c r="D408" s="16"/>
      <c r="E408" s="16"/>
      <c r="F408" s="20">
        <f>SUM(F409:F427)</f>
        <v>23034.1</v>
      </c>
      <c r="G408" s="20">
        <f>SUM(G409:G416)</f>
        <v>23034.1</v>
      </c>
      <c r="H408" s="20">
        <f>SUM(H409:H416)</f>
        <v>23034.1</v>
      </c>
    </row>
    <row r="409" spans="1:8" ht="180" hidden="1">
      <c r="A409" s="18" t="s">
        <v>200</v>
      </c>
      <c r="B409" s="19" t="s">
        <v>350</v>
      </c>
      <c r="C409" s="16" t="s">
        <v>78</v>
      </c>
      <c r="D409" s="16" t="s">
        <v>75</v>
      </c>
      <c r="E409" s="16" t="s">
        <v>76</v>
      </c>
      <c r="F409" s="20">
        <v>1804</v>
      </c>
      <c r="G409" s="20">
        <v>1804</v>
      </c>
      <c r="H409" s="20">
        <v>1804</v>
      </c>
    </row>
    <row r="410" spans="1:8" ht="180" hidden="1">
      <c r="A410" s="18" t="s">
        <v>200</v>
      </c>
      <c r="B410" s="19" t="s">
        <v>354</v>
      </c>
      <c r="C410" s="16" t="s">
        <v>78</v>
      </c>
      <c r="D410" s="16" t="s">
        <v>64</v>
      </c>
      <c r="E410" s="16" t="s">
        <v>77</v>
      </c>
      <c r="F410" s="20">
        <v>1348</v>
      </c>
      <c r="G410" s="20">
        <v>1348</v>
      </c>
      <c r="H410" s="20">
        <v>1348</v>
      </c>
    </row>
    <row r="411" spans="1:8" ht="90" hidden="1">
      <c r="A411" s="18" t="s">
        <v>10</v>
      </c>
      <c r="B411" s="19" t="s">
        <v>354</v>
      </c>
      <c r="C411" s="16" t="s">
        <v>79</v>
      </c>
      <c r="D411" s="16" t="s">
        <v>64</v>
      </c>
      <c r="E411" s="16" t="s">
        <v>77</v>
      </c>
      <c r="F411" s="20">
        <v>155</v>
      </c>
      <c r="G411" s="20">
        <v>155</v>
      </c>
      <c r="H411" s="20">
        <v>155</v>
      </c>
    </row>
    <row r="412" spans="1:8" ht="180" hidden="1">
      <c r="A412" s="18" t="s">
        <v>42</v>
      </c>
      <c r="B412" s="19" t="s">
        <v>355</v>
      </c>
      <c r="C412" s="16" t="s">
        <v>78</v>
      </c>
      <c r="D412" s="16" t="s">
        <v>75</v>
      </c>
      <c r="E412" s="16" t="s">
        <v>76</v>
      </c>
      <c r="F412" s="20">
        <v>6031</v>
      </c>
      <c r="G412" s="20">
        <v>6031</v>
      </c>
      <c r="H412" s="20">
        <v>6031</v>
      </c>
    </row>
    <row r="413" spans="1:8" ht="90" hidden="1">
      <c r="A413" s="18" t="s">
        <v>10</v>
      </c>
      <c r="B413" s="19" t="s">
        <v>355</v>
      </c>
      <c r="C413" s="16" t="s">
        <v>79</v>
      </c>
      <c r="D413" s="16" t="s">
        <v>75</v>
      </c>
      <c r="E413" s="16" t="s">
        <v>76</v>
      </c>
      <c r="F413" s="20">
        <v>374</v>
      </c>
      <c r="G413" s="20">
        <v>374</v>
      </c>
      <c r="H413" s="20">
        <v>374</v>
      </c>
    </row>
    <row r="414" spans="1:8" ht="90" hidden="1">
      <c r="A414" s="18" t="s">
        <v>10</v>
      </c>
      <c r="B414" s="19" t="s">
        <v>355</v>
      </c>
      <c r="C414" s="16" t="s">
        <v>80</v>
      </c>
      <c r="D414" s="16" t="s">
        <v>75</v>
      </c>
      <c r="E414" s="16" t="s">
        <v>76</v>
      </c>
      <c r="F414" s="20"/>
      <c r="G414" s="20"/>
      <c r="H414" s="20"/>
    </row>
    <row r="415" spans="1:8" ht="1.5" hidden="1" customHeight="1">
      <c r="A415" s="18" t="s">
        <v>42</v>
      </c>
      <c r="B415" s="19" t="s">
        <v>357</v>
      </c>
      <c r="C415" s="16" t="s">
        <v>78</v>
      </c>
      <c r="D415" s="16" t="s">
        <v>75</v>
      </c>
      <c r="E415" s="16" t="s">
        <v>76</v>
      </c>
      <c r="F415" s="20">
        <v>12384</v>
      </c>
      <c r="G415" s="20">
        <v>12384</v>
      </c>
      <c r="H415" s="20">
        <v>12384</v>
      </c>
    </row>
    <row r="416" spans="1:8" ht="90" hidden="1">
      <c r="A416" s="18" t="s">
        <v>10</v>
      </c>
      <c r="B416" s="19" t="s">
        <v>357</v>
      </c>
      <c r="C416" s="16" t="s">
        <v>79</v>
      </c>
      <c r="D416" s="16" t="s">
        <v>75</v>
      </c>
      <c r="E416" s="16" t="s">
        <v>76</v>
      </c>
      <c r="F416" s="20">
        <v>938.1</v>
      </c>
      <c r="G416" s="20">
        <v>938.1</v>
      </c>
      <c r="H416" s="20">
        <v>938.1</v>
      </c>
    </row>
    <row r="417" spans="1:8" ht="90" hidden="1">
      <c r="A417" s="18" t="s">
        <v>257</v>
      </c>
      <c r="B417" s="19" t="s">
        <v>218</v>
      </c>
      <c r="C417" s="16"/>
      <c r="D417" s="16"/>
      <c r="E417" s="16"/>
      <c r="F417" s="20">
        <f>SUM(F418:F419)</f>
        <v>0</v>
      </c>
      <c r="G417" s="20">
        <f>SUM(G418:G419)</f>
        <v>0</v>
      </c>
      <c r="H417" s="20">
        <f>SUM(H418:H419)</f>
        <v>0</v>
      </c>
    </row>
    <row r="418" spans="1:8" ht="165" hidden="1">
      <c r="A418" s="18" t="s">
        <v>258</v>
      </c>
      <c r="B418" s="19" t="s">
        <v>297</v>
      </c>
      <c r="C418" s="16" t="s">
        <v>59</v>
      </c>
      <c r="D418" s="16" t="s">
        <v>75</v>
      </c>
      <c r="E418" s="16" t="s">
        <v>71</v>
      </c>
      <c r="F418" s="20"/>
      <c r="G418" s="20"/>
      <c r="H418" s="20"/>
    </row>
    <row r="419" spans="1:8" ht="165" hidden="1">
      <c r="A419" s="18" t="s">
        <v>290</v>
      </c>
      <c r="B419" s="19" t="s">
        <v>297</v>
      </c>
      <c r="C419" s="16" t="s">
        <v>59</v>
      </c>
      <c r="D419" s="16" t="s">
        <v>75</v>
      </c>
      <c r="E419" s="16" t="s">
        <v>71</v>
      </c>
      <c r="F419" s="20"/>
      <c r="G419" s="20"/>
      <c r="H419" s="20"/>
    </row>
    <row r="420" spans="1:8" ht="62.25" hidden="1" customHeight="1">
      <c r="A420" s="11" t="s">
        <v>259</v>
      </c>
      <c r="B420" s="14" t="s">
        <v>262</v>
      </c>
      <c r="C420" s="16"/>
      <c r="D420" s="16"/>
      <c r="E420" s="16"/>
      <c r="F420" s="22">
        <f>F421</f>
        <v>0</v>
      </c>
      <c r="G420" s="22">
        <f>G421</f>
        <v>0</v>
      </c>
      <c r="H420" s="22">
        <f>H421</f>
        <v>0</v>
      </c>
    </row>
    <row r="421" spans="1:8" ht="45" hidden="1">
      <c r="A421" s="18" t="s">
        <v>260</v>
      </c>
      <c r="B421" s="19" t="s">
        <v>288</v>
      </c>
      <c r="C421" s="16"/>
      <c r="D421" s="16"/>
      <c r="E421" s="16"/>
      <c r="F421" s="23">
        <f>SUM(F422:F426)</f>
        <v>0</v>
      </c>
      <c r="G421" s="23">
        <f>SUM(G422:G426)</f>
        <v>0</v>
      </c>
      <c r="H421" s="23">
        <f>SUM(H422:H426)</f>
        <v>0</v>
      </c>
    </row>
    <row r="422" spans="1:8" ht="105" hidden="1">
      <c r="A422" s="60" t="s">
        <v>294</v>
      </c>
      <c r="B422" s="32" t="s">
        <v>293</v>
      </c>
      <c r="C422" s="33" t="s">
        <v>52</v>
      </c>
      <c r="D422" s="33" t="s">
        <v>75</v>
      </c>
      <c r="E422" s="33" t="s">
        <v>71</v>
      </c>
      <c r="F422" s="34"/>
      <c r="G422" s="34"/>
      <c r="H422" s="34"/>
    </row>
    <row r="423" spans="1:8" ht="105" hidden="1">
      <c r="A423" s="60" t="s">
        <v>261</v>
      </c>
      <c r="B423" s="32" t="s">
        <v>293</v>
      </c>
      <c r="C423" s="33" t="s">
        <v>52</v>
      </c>
      <c r="D423" s="33" t="s">
        <v>75</v>
      </c>
      <c r="E423" s="33" t="s">
        <v>71</v>
      </c>
      <c r="F423" s="34"/>
      <c r="G423" s="34"/>
      <c r="H423" s="34"/>
    </row>
    <row r="424" spans="1:8" ht="105" hidden="1">
      <c r="A424" s="60" t="s">
        <v>300</v>
      </c>
      <c r="B424" s="32" t="s">
        <v>293</v>
      </c>
      <c r="C424" s="33" t="s">
        <v>52</v>
      </c>
      <c r="D424" s="33" t="s">
        <v>75</v>
      </c>
      <c r="E424" s="33" t="s">
        <v>71</v>
      </c>
      <c r="F424" s="34"/>
      <c r="G424" s="34"/>
      <c r="H424" s="34"/>
    </row>
    <row r="425" spans="1:8" ht="105" hidden="1">
      <c r="A425" s="60" t="s">
        <v>261</v>
      </c>
      <c r="B425" s="32" t="s">
        <v>295</v>
      </c>
      <c r="C425" s="33" t="s">
        <v>52</v>
      </c>
      <c r="D425" s="33" t="s">
        <v>75</v>
      </c>
      <c r="E425" s="33" t="s">
        <v>71</v>
      </c>
      <c r="F425" s="61"/>
      <c r="G425" s="61"/>
      <c r="H425" s="61"/>
    </row>
    <row r="426" spans="1:8" ht="105" hidden="1">
      <c r="A426" s="18" t="s">
        <v>289</v>
      </c>
      <c r="B426" s="19" t="s">
        <v>287</v>
      </c>
      <c r="C426" s="16" t="s">
        <v>52</v>
      </c>
      <c r="D426" s="16" t="s">
        <v>75</v>
      </c>
      <c r="E426" s="16" t="s">
        <v>71</v>
      </c>
      <c r="F426" s="20"/>
      <c r="G426" s="20"/>
      <c r="H426" s="20"/>
    </row>
    <row r="427" spans="1:8" ht="0.75" customHeight="1">
      <c r="A427" s="18" t="s">
        <v>10</v>
      </c>
      <c r="B427" s="19" t="s">
        <v>357</v>
      </c>
      <c r="C427" s="16" t="s">
        <v>80</v>
      </c>
      <c r="D427" s="16" t="s">
        <v>75</v>
      </c>
      <c r="E427" s="16" t="s">
        <v>76</v>
      </c>
      <c r="F427" s="20"/>
      <c r="G427" s="20"/>
      <c r="H427" s="20"/>
    </row>
    <row r="428" spans="1:8" ht="97.5" customHeight="1">
      <c r="A428" s="47" t="s">
        <v>462</v>
      </c>
      <c r="B428" s="47">
        <v>16</v>
      </c>
      <c r="C428" s="16"/>
      <c r="D428" s="16"/>
      <c r="E428" s="16"/>
      <c r="F428" s="20">
        <f t="shared" ref="F428:H429" si="8">SUM(F429)</f>
        <v>7376.7</v>
      </c>
      <c r="G428" s="20">
        <f t="shared" si="8"/>
        <v>0</v>
      </c>
      <c r="H428" s="20">
        <f t="shared" si="8"/>
        <v>0</v>
      </c>
    </row>
    <row r="429" spans="1:8" ht="96.75" customHeight="1">
      <c r="A429" s="47" t="s">
        <v>369</v>
      </c>
      <c r="B429" s="47" t="s">
        <v>370</v>
      </c>
      <c r="C429" s="15"/>
      <c r="D429" s="15"/>
      <c r="E429" s="15"/>
      <c r="F429" s="17">
        <f t="shared" si="8"/>
        <v>7376.7</v>
      </c>
      <c r="G429" s="17">
        <f t="shared" si="8"/>
        <v>0</v>
      </c>
      <c r="H429" s="17">
        <f t="shared" si="8"/>
        <v>0</v>
      </c>
    </row>
    <row r="430" spans="1:8" ht="98.25" customHeight="1">
      <c r="A430" s="11" t="s">
        <v>462</v>
      </c>
      <c r="B430" s="14" t="s">
        <v>510</v>
      </c>
      <c r="C430" s="16"/>
      <c r="D430" s="16"/>
      <c r="E430" s="16"/>
      <c r="F430" s="17">
        <f>SUM(F431+F437)</f>
        <v>7376.7</v>
      </c>
      <c r="G430" s="17">
        <f>SUM(G431+G437)</f>
        <v>0</v>
      </c>
      <c r="H430" s="17">
        <f>SUM(H433+H437+H440)</f>
        <v>0</v>
      </c>
    </row>
    <row r="431" spans="1:8" ht="40.5" hidden="1" customHeight="1">
      <c r="A431" s="28" t="s">
        <v>682</v>
      </c>
      <c r="B431" s="58" t="s">
        <v>571</v>
      </c>
      <c r="C431" s="16"/>
      <c r="D431" s="16" t="s">
        <v>74</v>
      </c>
      <c r="E431" s="16" t="s">
        <v>71</v>
      </c>
      <c r="F431" s="20">
        <f>SUM(F432)</f>
        <v>5487.5</v>
      </c>
      <c r="G431" s="17"/>
      <c r="H431" s="17"/>
    </row>
    <row r="432" spans="1:8" ht="62.25" customHeight="1">
      <c r="A432" s="58" t="s">
        <v>683</v>
      </c>
      <c r="B432" s="35" t="s">
        <v>571</v>
      </c>
      <c r="C432" s="16"/>
      <c r="D432" s="16" t="s">
        <v>74</v>
      </c>
      <c r="E432" s="16" t="s">
        <v>71</v>
      </c>
      <c r="F432" s="20">
        <f>SUM(F433)</f>
        <v>5487.5</v>
      </c>
      <c r="G432" s="17"/>
      <c r="H432" s="17"/>
    </row>
    <row r="433" spans="1:8" ht="123" customHeight="1">
      <c r="A433" s="58" t="s">
        <v>684</v>
      </c>
      <c r="B433" s="35" t="s">
        <v>822</v>
      </c>
      <c r="C433" s="16" t="s">
        <v>52</v>
      </c>
      <c r="D433" s="16" t="s">
        <v>74</v>
      </c>
      <c r="E433" s="16" t="s">
        <v>71</v>
      </c>
      <c r="F433" s="20">
        <v>5487.5</v>
      </c>
      <c r="G433" s="17">
        <f>SUM(G434)</f>
        <v>0</v>
      </c>
      <c r="H433" s="17">
        <f>H434</f>
        <v>0</v>
      </c>
    </row>
    <row r="434" spans="1:8" ht="0.75" customHeight="1">
      <c r="A434" s="62" t="s">
        <v>511</v>
      </c>
      <c r="B434" s="63" t="s">
        <v>447</v>
      </c>
      <c r="C434" s="64" t="s">
        <v>52</v>
      </c>
      <c r="D434" s="64" t="s">
        <v>74</v>
      </c>
      <c r="E434" s="64" t="s">
        <v>71</v>
      </c>
      <c r="F434" s="65">
        <v>0</v>
      </c>
      <c r="G434" s="65">
        <f>G435+G436</f>
        <v>0</v>
      </c>
      <c r="H434" s="65">
        <f>SUM(H435:H436)</f>
        <v>0</v>
      </c>
    </row>
    <row r="435" spans="1:8" ht="74.25" hidden="1" customHeight="1">
      <c r="A435" s="62" t="s">
        <v>308</v>
      </c>
      <c r="B435" s="63" t="s">
        <v>447</v>
      </c>
      <c r="C435" s="64" t="s">
        <v>52</v>
      </c>
      <c r="D435" s="64" t="s">
        <v>74</v>
      </c>
      <c r="E435" s="64" t="s">
        <v>71</v>
      </c>
      <c r="F435" s="65">
        <v>0</v>
      </c>
      <c r="G435" s="65">
        <v>0</v>
      </c>
      <c r="H435" s="65">
        <v>0</v>
      </c>
    </row>
    <row r="436" spans="1:8" ht="47.25" hidden="1" customHeight="1">
      <c r="A436" s="62" t="s">
        <v>309</v>
      </c>
      <c r="B436" s="63" t="s">
        <v>447</v>
      </c>
      <c r="C436" s="64" t="s">
        <v>52</v>
      </c>
      <c r="D436" s="64" t="s">
        <v>74</v>
      </c>
      <c r="E436" s="64" t="s">
        <v>71</v>
      </c>
      <c r="F436" s="65">
        <v>0</v>
      </c>
      <c r="G436" s="65">
        <v>0</v>
      </c>
      <c r="H436" s="65">
        <v>0</v>
      </c>
    </row>
    <row r="437" spans="1:8" ht="65.25" customHeight="1">
      <c r="A437" s="58" t="s">
        <v>544</v>
      </c>
      <c r="B437" s="35" t="s">
        <v>370</v>
      </c>
      <c r="C437" s="66"/>
      <c r="D437" s="67" t="s">
        <v>74</v>
      </c>
      <c r="E437" s="68" t="s">
        <v>71</v>
      </c>
      <c r="F437" s="20">
        <f>SUM(F438:F444)</f>
        <v>1889.2</v>
      </c>
      <c r="G437" s="65"/>
      <c r="H437" s="65"/>
    </row>
    <row r="438" spans="1:8" ht="118.5" customHeight="1">
      <c r="A438" s="58" t="s">
        <v>545</v>
      </c>
      <c r="B438" s="35" t="s">
        <v>569</v>
      </c>
      <c r="C438" s="68">
        <v>400</v>
      </c>
      <c r="D438" s="69" t="s">
        <v>74</v>
      </c>
      <c r="E438" s="68" t="s">
        <v>71</v>
      </c>
      <c r="F438" s="20">
        <v>1889.2</v>
      </c>
      <c r="G438" s="65"/>
      <c r="H438" s="65"/>
    </row>
    <row r="439" spans="1:8" ht="75" hidden="1" customHeight="1">
      <c r="A439" s="58" t="s">
        <v>552</v>
      </c>
      <c r="B439" s="35" t="s">
        <v>570</v>
      </c>
      <c r="C439" s="68">
        <v>400</v>
      </c>
      <c r="D439" s="69" t="s">
        <v>74</v>
      </c>
      <c r="E439" s="68" t="s">
        <v>71</v>
      </c>
      <c r="F439" s="20"/>
      <c r="G439" s="65"/>
      <c r="H439" s="65"/>
    </row>
    <row r="440" spans="1:8" ht="52.5" hidden="1" customHeight="1">
      <c r="A440" s="58" t="s">
        <v>546</v>
      </c>
      <c r="B440" s="35" t="s">
        <v>549</v>
      </c>
      <c r="C440" s="70"/>
      <c r="D440" s="69" t="s">
        <v>74</v>
      </c>
      <c r="E440" s="68" t="s">
        <v>71</v>
      </c>
      <c r="F440" s="20">
        <f>SUM(F441:F443)</f>
        <v>0</v>
      </c>
      <c r="G440" s="65"/>
      <c r="H440" s="65"/>
    </row>
    <row r="441" spans="1:8" ht="53.25" hidden="1" customHeight="1">
      <c r="A441" s="58" t="s">
        <v>547</v>
      </c>
      <c r="B441" s="35" t="s">
        <v>550</v>
      </c>
      <c r="C441" s="68">
        <v>400</v>
      </c>
      <c r="D441" s="69" t="s">
        <v>74</v>
      </c>
      <c r="E441" s="68" t="s">
        <v>71</v>
      </c>
      <c r="F441" s="20"/>
      <c r="G441" s="65"/>
      <c r="H441" s="65"/>
    </row>
    <row r="442" spans="1:8" ht="66.75" hidden="1" customHeight="1">
      <c r="A442" s="31" t="s">
        <v>562</v>
      </c>
      <c r="B442" s="35" t="s">
        <v>563</v>
      </c>
      <c r="C442" s="68">
        <v>400</v>
      </c>
      <c r="D442" s="69" t="s">
        <v>74</v>
      </c>
      <c r="E442" s="68" t="s">
        <v>71</v>
      </c>
      <c r="F442" s="20"/>
      <c r="G442" s="65"/>
      <c r="H442" s="65"/>
    </row>
    <row r="443" spans="1:8" ht="33" hidden="1" customHeight="1">
      <c r="A443" s="31" t="s">
        <v>548</v>
      </c>
      <c r="B443" s="35" t="s">
        <v>551</v>
      </c>
      <c r="C443" s="68">
        <v>400</v>
      </c>
      <c r="D443" s="69" t="s">
        <v>74</v>
      </c>
      <c r="E443" s="68" t="s">
        <v>71</v>
      </c>
      <c r="F443" s="20"/>
      <c r="G443" s="65"/>
      <c r="H443" s="65"/>
    </row>
    <row r="444" spans="1:8" ht="40.5" hidden="1" customHeight="1">
      <c r="A444" s="31" t="s">
        <v>681</v>
      </c>
      <c r="B444" s="35" t="s">
        <v>570</v>
      </c>
      <c r="C444" s="68">
        <v>400</v>
      </c>
      <c r="D444" s="69" t="s">
        <v>74</v>
      </c>
      <c r="E444" s="68" t="s">
        <v>71</v>
      </c>
      <c r="F444" s="20"/>
      <c r="G444" s="65"/>
      <c r="H444" s="65"/>
    </row>
    <row r="445" spans="1:8" ht="63">
      <c r="A445" s="11" t="s">
        <v>759</v>
      </c>
      <c r="B445" s="14" t="s">
        <v>311</v>
      </c>
      <c r="C445" s="16"/>
      <c r="D445" s="16"/>
      <c r="E445" s="16"/>
      <c r="F445" s="17">
        <f>F446+F474+F482</f>
        <v>105871.5</v>
      </c>
      <c r="G445" s="17">
        <f>G446+G474+G482</f>
        <v>74255.199999999997</v>
      </c>
      <c r="H445" s="17">
        <f>SUM(H446+H474+H482)</f>
        <v>172510.9</v>
      </c>
    </row>
    <row r="446" spans="1:8" ht="252">
      <c r="A446" s="11" t="s">
        <v>307</v>
      </c>
      <c r="B446" s="14" t="s">
        <v>312</v>
      </c>
      <c r="C446" s="15"/>
      <c r="D446" s="15"/>
      <c r="E446" s="15"/>
      <c r="F446" s="17">
        <f>SUM(F447+F450+F453+F456+F459)</f>
        <v>56565.7</v>
      </c>
      <c r="G446" s="17">
        <f>SUM(G447+G450+G453+G456+G459)</f>
        <v>20000</v>
      </c>
      <c r="H446" s="17">
        <f>SUM(H447+H450+H453+H456+H459)</f>
        <v>131963</v>
      </c>
    </row>
    <row r="447" spans="1:8" ht="81.75" customHeight="1">
      <c r="A447" s="62" t="s">
        <v>725</v>
      </c>
      <c r="B447" s="63" t="s">
        <v>313</v>
      </c>
      <c r="C447" s="64" t="s">
        <v>52</v>
      </c>
      <c r="D447" s="64" t="s">
        <v>72</v>
      </c>
      <c r="E447" s="64" t="s">
        <v>76</v>
      </c>
      <c r="F447" s="65"/>
      <c r="G447" s="65">
        <f>SUM(G448:G449)</f>
        <v>3000</v>
      </c>
      <c r="H447" s="65">
        <f>SUM(H448:H449)</f>
        <v>30000</v>
      </c>
    </row>
    <row r="448" spans="1:8" ht="30">
      <c r="A448" s="95" t="s">
        <v>308</v>
      </c>
      <c r="B448" s="74" t="s">
        <v>314</v>
      </c>
      <c r="C448" s="75" t="s">
        <v>52</v>
      </c>
      <c r="D448" s="75" t="s">
        <v>72</v>
      </c>
      <c r="E448" s="75" t="s">
        <v>76</v>
      </c>
      <c r="F448" s="76"/>
      <c r="G448" s="76">
        <v>2610</v>
      </c>
      <c r="H448" s="76">
        <v>26100</v>
      </c>
    </row>
    <row r="449" spans="1:8" ht="30">
      <c r="A449" s="95" t="s">
        <v>309</v>
      </c>
      <c r="B449" s="74" t="s">
        <v>315</v>
      </c>
      <c r="C449" s="75" t="s">
        <v>52</v>
      </c>
      <c r="D449" s="75" t="s">
        <v>72</v>
      </c>
      <c r="E449" s="75" t="s">
        <v>76</v>
      </c>
      <c r="F449" s="76"/>
      <c r="G449" s="76">
        <v>390</v>
      </c>
      <c r="H449" s="76">
        <v>3900</v>
      </c>
    </row>
    <row r="450" spans="1:8" ht="92.25" customHeight="1">
      <c r="A450" s="62" t="s">
        <v>726</v>
      </c>
      <c r="B450" s="63" t="s">
        <v>313</v>
      </c>
      <c r="C450" s="64" t="s">
        <v>52</v>
      </c>
      <c r="D450" s="64" t="s">
        <v>72</v>
      </c>
      <c r="E450" s="64" t="s">
        <v>76</v>
      </c>
      <c r="F450" s="65"/>
      <c r="G450" s="65">
        <f>SUM(G451:G452)</f>
        <v>5000</v>
      </c>
      <c r="H450" s="65">
        <f>SUM(H451:H452)</f>
        <v>50000</v>
      </c>
    </row>
    <row r="451" spans="1:8" ht="30">
      <c r="A451" s="95" t="s">
        <v>308</v>
      </c>
      <c r="B451" s="74" t="s">
        <v>314</v>
      </c>
      <c r="C451" s="75" t="s">
        <v>52</v>
      </c>
      <c r="D451" s="75" t="s">
        <v>72</v>
      </c>
      <c r="E451" s="75" t="s">
        <v>76</v>
      </c>
      <c r="F451" s="76"/>
      <c r="G451" s="76">
        <v>4350</v>
      </c>
      <c r="H451" s="76">
        <v>43500</v>
      </c>
    </row>
    <row r="452" spans="1:8" ht="30">
      <c r="A452" s="95" t="s">
        <v>309</v>
      </c>
      <c r="B452" s="74" t="s">
        <v>315</v>
      </c>
      <c r="C452" s="75" t="s">
        <v>52</v>
      </c>
      <c r="D452" s="75" t="s">
        <v>72</v>
      </c>
      <c r="E452" s="75" t="s">
        <v>76</v>
      </c>
      <c r="F452" s="76"/>
      <c r="G452" s="76">
        <v>650</v>
      </c>
      <c r="H452" s="76">
        <v>6500</v>
      </c>
    </row>
    <row r="453" spans="1:8" ht="90">
      <c r="A453" s="62" t="s">
        <v>727</v>
      </c>
      <c r="B453" s="63" t="s">
        <v>313</v>
      </c>
      <c r="C453" s="64" t="s">
        <v>52</v>
      </c>
      <c r="D453" s="64" t="s">
        <v>72</v>
      </c>
      <c r="E453" s="64" t="s">
        <v>76</v>
      </c>
      <c r="F453" s="65"/>
      <c r="G453" s="65">
        <f>SUM(G454:G455)</f>
        <v>12000</v>
      </c>
      <c r="H453" s="65">
        <f>SUM(H454:H455)</f>
        <v>0</v>
      </c>
    </row>
    <row r="454" spans="1:8" ht="30">
      <c r="A454" s="62" t="s">
        <v>308</v>
      </c>
      <c r="B454" s="63" t="s">
        <v>314</v>
      </c>
      <c r="C454" s="64" t="s">
        <v>52</v>
      </c>
      <c r="D454" s="64" t="s">
        <v>72</v>
      </c>
      <c r="E454" s="64" t="s">
        <v>76</v>
      </c>
      <c r="F454" s="65"/>
      <c r="G454" s="65">
        <v>10440</v>
      </c>
      <c r="H454" s="65"/>
    </row>
    <row r="455" spans="1:8" ht="30">
      <c r="A455" s="62" t="s">
        <v>309</v>
      </c>
      <c r="B455" s="63" t="s">
        <v>315</v>
      </c>
      <c r="C455" s="64" t="s">
        <v>52</v>
      </c>
      <c r="D455" s="64" t="s">
        <v>72</v>
      </c>
      <c r="E455" s="64" t="s">
        <v>76</v>
      </c>
      <c r="F455" s="65"/>
      <c r="G455" s="65">
        <v>1560</v>
      </c>
      <c r="H455" s="65"/>
    </row>
    <row r="456" spans="1:8" ht="81.75" customHeight="1">
      <c r="A456" s="62" t="s">
        <v>728</v>
      </c>
      <c r="B456" s="63" t="s">
        <v>313</v>
      </c>
      <c r="C456" s="64" t="s">
        <v>52</v>
      </c>
      <c r="D456" s="64" t="s">
        <v>72</v>
      </c>
      <c r="E456" s="64" t="s">
        <v>76</v>
      </c>
      <c r="F456" s="65"/>
      <c r="G456" s="65">
        <f>SUM(G457:G458)</f>
        <v>0</v>
      </c>
      <c r="H456" s="65">
        <f>SUM(H457:H458)</f>
        <v>51963</v>
      </c>
    </row>
    <row r="457" spans="1:8" ht="30">
      <c r="A457" s="95" t="s">
        <v>308</v>
      </c>
      <c r="B457" s="74" t="s">
        <v>314</v>
      </c>
      <c r="C457" s="75" t="s">
        <v>52</v>
      </c>
      <c r="D457" s="75" t="s">
        <v>72</v>
      </c>
      <c r="E457" s="75" t="s">
        <v>76</v>
      </c>
      <c r="F457" s="76"/>
      <c r="G457" s="76"/>
      <c r="H457" s="76">
        <v>45207</v>
      </c>
    </row>
    <row r="458" spans="1:8" ht="30">
      <c r="A458" s="95" t="s">
        <v>309</v>
      </c>
      <c r="B458" s="74" t="s">
        <v>315</v>
      </c>
      <c r="C458" s="75" t="s">
        <v>52</v>
      </c>
      <c r="D458" s="75" t="s">
        <v>72</v>
      </c>
      <c r="E458" s="75" t="s">
        <v>76</v>
      </c>
      <c r="F458" s="76"/>
      <c r="G458" s="76"/>
      <c r="H458" s="76">
        <v>6756</v>
      </c>
    </row>
    <row r="459" spans="1:8" ht="78.75" customHeight="1">
      <c r="A459" s="62" t="s">
        <v>729</v>
      </c>
      <c r="B459" s="63" t="s">
        <v>313</v>
      </c>
      <c r="C459" s="64" t="s">
        <v>52</v>
      </c>
      <c r="D459" s="64" t="s">
        <v>72</v>
      </c>
      <c r="E459" s="64" t="s">
        <v>76</v>
      </c>
      <c r="F459" s="65">
        <f>SUM(F461:F462)</f>
        <v>56565.7</v>
      </c>
      <c r="G459" s="65"/>
      <c r="H459" s="65"/>
    </row>
    <row r="460" spans="1:8" ht="30">
      <c r="A460" s="95" t="s">
        <v>454</v>
      </c>
      <c r="B460" s="74" t="s">
        <v>476</v>
      </c>
      <c r="C460" s="75" t="s">
        <v>52</v>
      </c>
      <c r="D460" s="75" t="s">
        <v>72</v>
      </c>
      <c r="E460" s="75" t="s">
        <v>76</v>
      </c>
      <c r="F460" s="76"/>
      <c r="G460" s="76"/>
      <c r="H460" s="76"/>
    </row>
    <row r="461" spans="1:8" ht="30">
      <c r="A461" s="95" t="s">
        <v>475</v>
      </c>
      <c r="B461" s="74" t="s">
        <v>314</v>
      </c>
      <c r="C461" s="75" t="s">
        <v>52</v>
      </c>
      <c r="D461" s="75" t="s">
        <v>72</v>
      </c>
      <c r="E461" s="75" t="s">
        <v>76</v>
      </c>
      <c r="F461" s="76">
        <v>49212</v>
      </c>
      <c r="G461" s="76"/>
      <c r="H461" s="76"/>
    </row>
    <row r="462" spans="1:8" ht="30">
      <c r="A462" s="95" t="s">
        <v>309</v>
      </c>
      <c r="B462" s="74" t="s">
        <v>315</v>
      </c>
      <c r="C462" s="75" t="s">
        <v>52</v>
      </c>
      <c r="D462" s="75" t="s">
        <v>72</v>
      </c>
      <c r="E462" s="75" t="s">
        <v>76</v>
      </c>
      <c r="F462" s="96">
        <v>7353.7</v>
      </c>
      <c r="G462" s="76"/>
      <c r="H462" s="76"/>
    </row>
    <row r="463" spans="1:8" ht="0.75" customHeight="1">
      <c r="A463" s="11" t="s">
        <v>316</v>
      </c>
      <c r="B463" s="71" t="s">
        <v>319</v>
      </c>
      <c r="C463" s="72"/>
      <c r="D463" s="72"/>
      <c r="E463" s="72"/>
      <c r="F463" s="73">
        <f>F464+F465</f>
        <v>50786.3</v>
      </c>
      <c r="G463" s="73">
        <f>G464+G465</f>
        <v>39770.300000000003</v>
      </c>
      <c r="H463" s="73">
        <f>H464+H465</f>
        <v>40770</v>
      </c>
    </row>
    <row r="464" spans="1:8" ht="120" hidden="1">
      <c r="A464" s="18" t="s">
        <v>477</v>
      </c>
      <c r="B464" s="63" t="s">
        <v>427</v>
      </c>
      <c r="C464" s="64" t="s">
        <v>79</v>
      </c>
      <c r="D464" s="64" t="s">
        <v>72</v>
      </c>
      <c r="E464" s="64" t="s">
        <v>76</v>
      </c>
      <c r="F464" s="65">
        <v>14636.9</v>
      </c>
      <c r="G464" s="65">
        <v>12551.9</v>
      </c>
      <c r="H464" s="65">
        <v>13479.1</v>
      </c>
    </row>
    <row r="465" spans="1:8" ht="120" hidden="1">
      <c r="A465" s="18" t="s">
        <v>491</v>
      </c>
      <c r="B465" s="63"/>
      <c r="C465" s="64"/>
      <c r="D465" s="64"/>
      <c r="E465" s="64"/>
      <c r="F465" s="65">
        <f>SUM(F466:F467)</f>
        <v>36149.4</v>
      </c>
      <c r="G465" s="65">
        <f>SUM(G466:G467)</f>
        <v>27218.400000000001</v>
      </c>
      <c r="H465" s="65">
        <f>SUM(H466:H467)</f>
        <v>27290.9</v>
      </c>
    </row>
    <row r="466" spans="1:8" ht="30" hidden="1">
      <c r="A466" s="62" t="s">
        <v>308</v>
      </c>
      <c r="B466" s="63" t="s">
        <v>314</v>
      </c>
      <c r="C466" s="64" t="s">
        <v>79</v>
      </c>
      <c r="D466" s="64" t="s">
        <v>72</v>
      </c>
      <c r="E466" s="64" t="s">
        <v>76</v>
      </c>
      <c r="F466" s="65">
        <v>31450</v>
      </c>
      <c r="G466" s="65">
        <v>23680</v>
      </c>
      <c r="H466" s="65">
        <v>23743</v>
      </c>
    </row>
    <row r="467" spans="1:8" ht="30" hidden="1">
      <c r="A467" s="62" t="s">
        <v>309</v>
      </c>
      <c r="B467" s="63" t="s">
        <v>315</v>
      </c>
      <c r="C467" s="64" t="s">
        <v>79</v>
      </c>
      <c r="D467" s="64" t="s">
        <v>72</v>
      </c>
      <c r="E467" s="64" t="s">
        <v>76</v>
      </c>
      <c r="F467" s="65">
        <v>4699.3999999999996</v>
      </c>
      <c r="G467" s="65">
        <v>3538.4</v>
      </c>
      <c r="H467" s="65">
        <v>3547.9</v>
      </c>
    </row>
    <row r="468" spans="1:8" ht="45" hidden="1">
      <c r="A468" s="18" t="s">
        <v>361</v>
      </c>
      <c r="B468" s="19" t="s">
        <v>363</v>
      </c>
      <c r="C468" s="16" t="s">
        <v>79</v>
      </c>
      <c r="D468" s="16" t="s">
        <v>72</v>
      </c>
      <c r="E468" s="16" t="s">
        <v>76</v>
      </c>
      <c r="F468" s="20"/>
      <c r="G468" s="20"/>
      <c r="H468" s="20"/>
    </row>
    <row r="469" spans="1:8" ht="45" hidden="1">
      <c r="A469" s="18" t="s">
        <v>362</v>
      </c>
      <c r="B469" s="19" t="s">
        <v>364</v>
      </c>
      <c r="C469" s="16" t="s">
        <v>79</v>
      </c>
      <c r="D469" s="16" t="s">
        <v>72</v>
      </c>
      <c r="E469" s="16" t="s">
        <v>76</v>
      </c>
      <c r="F469" s="20"/>
      <c r="G469" s="20"/>
      <c r="H469" s="20"/>
    </row>
    <row r="470" spans="1:8" ht="135" hidden="1">
      <c r="A470" s="18" t="s">
        <v>317</v>
      </c>
      <c r="B470" s="74" t="s">
        <v>320</v>
      </c>
      <c r="C470" s="75"/>
      <c r="D470" s="75"/>
      <c r="E470" s="75"/>
      <c r="F470" s="65">
        <f>SUM(F471:F472)</f>
        <v>0</v>
      </c>
      <c r="G470" s="65">
        <f>SUM(G471:G472)</f>
        <v>0</v>
      </c>
      <c r="H470" s="65">
        <f>SUM(H471:H472)</f>
        <v>0</v>
      </c>
    </row>
    <row r="471" spans="1:8" ht="120" hidden="1">
      <c r="A471" s="18" t="s">
        <v>318</v>
      </c>
      <c r="B471" s="74" t="s">
        <v>321</v>
      </c>
      <c r="C471" s="75" t="s">
        <v>79</v>
      </c>
      <c r="D471" s="75" t="s">
        <v>72</v>
      </c>
      <c r="E471" s="75" t="s">
        <v>76</v>
      </c>
      <c r="F471" s="76"/>
      <c r="G471" s="76"/>
      <c r="H471" s="76"/>
    </row>
    <row r="472" spans="1:8" ht="120" hidden="1">
      <c r="A472" s="18" t="s">
        <v>318</v>
      </c>
      <c r="B472" s="74" t="s">
        <v>321</v>
      </c>
      <c r="C472" s="75" t="s">
        <v>80</v>
      </c>
      <c r="D472" s="75" t="s">
        <v>72</v>
      </c>
      <c r="E472" s="75" t="s">
        <v>76</v>
      </c>
      <c r="F472" s="76"/>
      <c r="G472" s="76"/>
      <c r="H472" s="76"/>
    </row>
    <row r="473" spans="1:8" ht="30" hidden="1">
      <c r="A473" s="18" t="s">
        <v>426</v>
      </c>
      <c r="B473" s="63" t="s">
        <v>359</v>
      </c>
      <c r="C473" s="64" t="s">
        <v>79</v>
      </c>
      <c r="D473" s="64" t="s">
        <v>72</v>
      </c>
      <c r="E473" s="64" t="s">
        <v>76</v>
      </c>
      <c r="F473" s="65"/>
      <c r="G473" s="65"/>
      <c r="H473" s="65"/>
    </row>
    <row r="474" spans="1:8" ht="82.5" customHeight="1">
      <c r="A474" s="11" t="s">
        <v>316</v>
      </c>
      <c r="B474" s="71" t="s">
        <v>319</v>
      </c>
      <c r="C474" s="77"/>
      <c r="D474" s="77"/>
      <c r="E474" s="77"/>
      <c r="F474" s="73">
        <f>F475+F476+F480</f>
        <v>47065.8</v>
      </c>
      <c r="G474" s="73">
        <f>G475+G476</f>
        <v>52155.199999999997</v>
      </c>
      <c r="H474" s="73">
        <f>SUM(H475+H476)</f>
        <v>38447.899999999994</v>
      </c>
    </row>
    <row r="475" spans="1:8" ht="120">
      <c r="A475" s="18" t="s">
        <v>517</v>
      </c>
      <c r="B475" s="63" t="s">
        <v>522</v>
      </c>
      <c r="C475" s="64" t="s">
        <v>79</v>
      </c>
      <c r="D475" s="64" t="s">
        <v>72</v>
      </c>
      <c r="E475" s="64" t="s">
        <v>76</v>
      </c>
      <c r="F475" s="65">
        <v>11537.1</v>
      </c>
      <c r="G475" s="65">
        <v>16626.5</v>
      </c>
      <c r="H475" s="65">
        <v>2919.2</v>
      </c>
    </row>
    <row r="476" spans="1:8" ht="108.75" customHeight="1">
      <c r="A476" s="18" t="s">
        <v>518</v>
      </c>
      <c r="B476" s="63" t="s">
        <v>427</v>
      </c>
      <c r="C476" s="64" t="s">
        <v>79</v>
      </c>
      <c r="D476" s="64" t="s">
        <v>72</v>
      </c>
      <c r="E476" s="64" t="s">
        <v>76</v>
      </c>
      <c r="F476" s="65">
        <f>SUM(F477:F479)</f>
        <v>17925.8</v>
      </c>
      <c r="G476" s="65">
        <f>G477+G478</f>
        <v>35528.699999999997</v>
      </c>
      <c r="H476" s="65">
        <f>SUM(H477:H478)</f>
        <v>35528.699999999997</v>
      </c>
    </row>
    <row r="477" spans="1:8" ht="30">
      <c r="A477" s="30" t="s">
        <v>426</v>
      </c>
      <c r="B477" s="74" t="s">
        <v>359</v>
      </c>
      <c r="C477" s="75" t="s">
        <v>79</v>
      </c>
      <c r="D477" s="75" t="s">
        <v>72</v>
      </c>
      <c r="E477" s="75" t="s">
        <v>76</v>
      </c>
      <c r="F477" s="76">
        <v>13307.1</v>
      </c>
      <c r="G477" s="76">
        <v>30910</v>
      </c>
      <c r="H477" s="76">
        <v>30910</v>
      </c>
    </row>
    <row r="478" spans="1:8" ht="30">
      <c r="A478" s="30" t="s">
        <v>309</v>
      </c>
      <c r="B478" s="74" t="s">
        <v>519</v>
      </c>
      <c r="C478" s="75" t="s">
        <v>79</v>
      </c>
      <c r="D478" s="75" t="s">
        <v>72</v>
      </c>
      <c r="E478" s="75" t="s">
        <v>76</v>
      </c>
      <c r="F478" s="76">
        <v>4618.7</v>
      </c>
      <c r="G478" s="76">
        <v>4618.7</v>
      </c>
      <c r="H478" s="76">
        <v>4618.7</v>
      </c>
    </row>
    <row r="479" spans="1:8" ht="30" hidden="1">
      <c r="A479" s="18" t="s">
        <v>554</v>
      </c>
      <c r="B479" s="63" t="s">
        <v>555</v>
      </c>
      <c r="C479" s="64" t="s">
        <v>79</v>
      </c>
      <c r="D479" s="64" t="s">
        <v>72</v>
      </c>
      <c r="E479" s="64" t="s">
        <v>76</v>
      </c>
      <c r="F479" s="65"/>
      <c r="G479" s="65"/>
      <c r="H479" s="65"/>
    </row>
    <row r="480" spans="1:8" ht="110.25" customHeight="1">
      <c r="A480" s="18" t="s">
        <v>839</v>
      </c>
      <c r="B480" s="63" t="s">
        <v>427</v>
      </c>
      <c r="C480" s="64" t="s">
        <v>52</v>
      </c>
      <c r="D480" s="64" t="s">
        <v>72</v>
      </c>
      <c r="E480" s="64" t="s">
        <v>76</v>
      </c>
      <c r="F480" s="65">
        <f>SUM(F481)</f>
        <v>17602.900000000001</v>
      </c>
      <c r="G480" s="65"/>
      <c r="H480" s="65"/>
    </row>
    <row r="481" spans="1:8" ht="33.75" customHeight="1">
      <c r="A481" s="30" t="s">
        <v>426</v>
      </c>
      <c r="B481" s="74" t="s">
        <v>840</v>
      </c>
      <c r="C481" s="75" t="s">
        <v>52</v>
      </c>
      <c r="D481" s="75" t="s">
        <v>72</v>
      </c>
      <c r="E481" s="75" t="s">
        <v>76</v>
      </c>
      <c r="F481" s="65">
        <v>17602.900000000001</v>
      </c>
      <c r="G481" s="65"/>
      <c r="H481" s="65"/>
    </row>
    <row r="482" spans="1:8" ht="126">
      <c r="A482" s="11" t="s">
        <v>520</v>
      </c>
      <c r="B482" s="71" t="s">
        <v>320</v>
      </c>
      <c r="C482" s="77"/>
      <c r="D482" s="77"/>
      <c r="E482" s="77"/>
      <c r="F482" s="73">
        <f>SUM(F483:F486)</f>
        <v>2240</v>
      </c>
      <c r="G482" s="73">
        <f>SUM(G483:G485)</f>
        <v>2100</v>
      </c>
      <c r="H482" s="73">
        <f>SUM(H483:H485)</f>
        <v>2100</v>
      </c>
    </row>
    <row r="483" spans="1:8" ht="135">
      <c r="A483" s="18" t="s">
        <v>521</v>
      </c>
      <c r="B483" s="63" t="s">
        <v>321</v>
      </c>
      <c r="C483" s="64" t="s">
        <v>79</v>
      </c>
      <c r="D483" s="64" t="s">
        <v>72</v>
      </c>
      <c r="E483" s="64" t="s">
        <v>76</v>
      </c>
      <c r="F483" s="65">
        <v>2100</v>
      </c>
      <c r="G483" s="65">
        <v>2100</v>
      </c>
      <c r="H483" s="65">
        <v>2100</v>
      </c>
    </row>
    <row r="484" spans="1:8" ht="0.75" customHeight="1">
      <c r="A484" s="18" t="s">
        <v>581</v>
      </c>
      <c r="B484" s="63" t="s">
        <v>582</v>
      </c>
      <c r="C484" s="64" t="s">
        <v>79</v>
      </c>
      <c r="D484" s="64" t="s">
        <v>72</v>
      </c>
      <c r="E484" s="64" t="s">
        <v>76</v>
      </c>
      <c r="F484" s="65"/>
      <c r="G484" s="65"/>
      <c r="H484" s="65"/>
    </row>
    <row r="485" spans="1:8" ht="60" hidden="1">
      <c r="A485" s="18" t="s">
        <v>572</v>
      </c>
      <c r="B485" s="63" t="s">
        <v>573</v>
      </c>
      <c r="C485" s="64" t="s">
        <v>79</v>
      </c>
      <c r="D485" s="64" t="s">
        <v>72</v>
      </c>
      <c r="E485" s="64" t="s">
        <v>76</v>
      </c>
      <c r="F485" s="65"/>
      <c r="G485" s="65"/>
      <c r="H485" s="65"/>
    </row>
    <row r="486" spans="1:8" ht="47.25" customHeight="1">
      <c r="A486" s="18" t="s">
        <v>760</v>
      </c>
      <c r="B486" s="63" t="s">
        <v>573</v>
      </c>
      <c r="C486" s="64" t="s">
        <v>79</v>
      </c>
      <c r="D486" s="64" t="s">
        <v>72</v>
      </c>
      <c r="E486" s="64" t="s">
        <v>76</v>
      </c>
      <c r="F486" s="65">
        <v>140</v>
      </c>
      <c r="G486" s="65"/>
      <c r="H486" s="65"/>
    </row>
    <row r="487" spans="1:8" ht="78.75">
      <c r="A487" s="11" t="s">
        <v>765</v>
      </c>
      <c r="B487" s="71" t="s">
        <v>465</v>
      </c>
      <c r="C487" s="77"/>
      <c r="D487" s="77"/>
      <c r="E487" s="77"/>
      <c r="F487" s="73">
        <f>F488+F491</f>
        <v>1247.9000000000001</v>
      </c>
      <c r="G487" s="73"/>
      <c r="H487" s="73"/>
    </row>
    <row r="488" spans="1:8" ht="35.25" customHeight="1">
      <c r="A488" s="78" t="s">
        <v>466</v>
      </c>
      <c r="B488" s="49" t="s">
        <v>467</v>
      </c>
      <c r="C488" s="50"/>
      <c r="D488" s="49"/>
      <c r="E488" s="50"/>
      <c r="F488" s="17">
        <f>SUM(F489:F490)</f>
        <v>1247.9000000000001</v>
      </c>
      <c r="G488" s="17"/>
      <c r="H488" s="17"/>
    </row>
    <row r="489" spans="1:8" ht="150" hidden="1">
      <c r="A489" s="24" t="s">
        <v>468</v>
      </c>
      <c r="B489" s="25" t="s">
        <v>472</v>
      </c>
      <c r="C489" s="26" t="s">
        <v>79</v>
      </c>
      <c r="D489" s="26" t="s">
        <v>74</v>
      </c>
      <c r="E489" s="26" t="s">
        <v>71</v>
      </c>
      <c r="F489" s="20"/>
      <c r="G489" s="17"/>
      <c r="H489" s="17"/>
    </row>
    <row r="490" spans="1:8" ht="143.25" customHeight="1">
      <c r="A490" s="24" t="s">
        <v>468</v>
      </c>
      <c r="B490" s="25" t="s">
        <v>472</v>
      </c>
      <c r="C490" s="26" t="s">
        <v>52</v>
      </c>
      <c r="D490" s="26" t="s">
        <v>74</v>
      </c>
      <c r="E490" s="26" t="s">
        <v>71</v>
      </c>
      <c r="F490" s="20">
        <v>1247.9000000000001</v>
      </c>
      <c r="G490" s="20"/>
      <c r="H490" s="20"/>
    </row>
    <row r="491" spans="1:8" ht="78.75" hidden="1">
      <c r="A491" s="78" t="s">
        <v>469</v>
      </c>
      <c r="B491" s="49" t="s">
        <v>470</v>
      </c>
      <c r="C491" s="50"/>
      <c r="D491" s="57"/>
      <c r="E491" s="50"/>
      <c r="F491" s="17">
        <f>F492</f>
        <v>0</v>
      </c>
      <c r="G491" s="17">
        <f>G492</f>
        <v>0</v>
      </c>
      <c r="H491" s="17">
        <f>H492</f>
        <v>0</v>
      </c>
    </row>
    <row r="492" spans="1:8" ht="150" hidden="1">
      <c r="A492" s="24" t="s">
        <v>523</v>
      </c>
      <c r="B492" s="25" t="s">
        <v>471</v>
      </c>
      <c r="C492" s="26" t="s">
        <v>52</v>
      </c>
      <c r="D492" s="26" t="s">
        <v>74</v>
      </c>
      <c r="E492" s="26" t="s">
        <v>71</v>
      </c>
      <c r="F492" s="20">
        <f>F493+F494</f>
        <v>0</v>
      </c>
      <c r="G492" s="20">
        <f>G493+G494</f>
        <v>0</v>
      </c>
      <c r="H492" s="20">
        <f>H493+H494</f>
        <v>0</v>
      </c>
    </row>
    <row r="493" spans="1:8" ht="30" hidden="1">
      <c r="A493" s="24" t="s">
        <v>426</v>
      </c>
      <c r="B493" s="19" t="s">
        <v>473</v>
      </c>
      <c r="C493" s="16" t="s">
        <v>52</v>
      </c>
      <c r="D493" s="16" t="s">
        <v>74</v>
      </c>
      <c r="E493" s="16" t="s">
        <v>71</v>
      </c>
      <c r="F493" s="20"/>
      <c r="G493" s="20"/>
      <c r="H493" s="20"/>
    </row>
    <row r="494" spans="1:8" ht="30.75" hidden="1" thickBot="1">
      <c r="A494" s="79" t="s">
        <v>309</v>
      </c>
      <c r="B494" s="80" t="s">
        <v>474</v>
      </c>
      <c r="C494" s="81" t="s">
        <v>52</v>
      </c>
      <c r="D494" s="81" t="s">
        <v>74</v>
      </c>
      <c r="E494" s="81" t="s">
        <v>71</v>
      </c>
      <c r="F494" s="82"/>
      <c r="G494" s="82"/>
      <c r="H494" s="82"/>
    </row>
    <row r="495" spans="1:8" ht="31.5">
      <c r="A495" s="83" t="s">
        <v>441</v>
      </c>
      <c r="B495" s="71" t="s">
        <v>443</v>
      </c>
      <c r="C495" s="64"/>
      <c r="D495" s="63"/>
      <c r="E495" s="64"/>
      <c r="F495" s="73">
        <f>SUM(F496:F496)</f>
        <v>2209.1999999999998</v>
      </c>
      <c r="G495" s="73">
        <f>SUM(G496)</f>
        <v>2209.1999999999998</v>
      </c>
      <c r="H495" s="73">
        <f>SUM(H496)</f>
        <v>2209.1999999999998</v>
      </c>
    </row>
    <row r="496" spans="1:8" ht="165">
      <c r="A496" s="18" t="s">
        <v>442</v>
      </c>
      <c r="B496" s="63" t="s">
        <v>444</v>
      </c>
      <c r="C496" s="64" t="s">
        <v>78</v>
      </c>
      <c r="D496" s="63" t="s">
        <v>69</v>
      </c>
      <c r="E496" s="64" t="s">
        <v>71</v>
      </c>
      <c r="F496" s="65">
        <v>2209.1999999999998</v>
      </c>
      <c r="G496" s="65">
        <v>2209.1999999999998</v>
      </c>
      <c r="H496" s="65">
        <v>2209.1999999999998</v>
      </c>
    </row>
    <row r="497" spans="1:8" ht="30">
      <c r="A497" s="84" t="s">
        <v>701</v>
      </c>
      <c r="B497" s="71" t="s">
        <v>115</v>
      </c>
      <c r="C497" s="77"/>
      <c r="D497" s="77"/>
      <c r="E497" s="77"/>
      <c r="F497" s="73">
        <f>SUM(F498:F499)</f>
        <v>3179.7</v>
      </c>
      <c r="G497" s="73">
        <f>SUM(G498:G499)</f>
        <v>3149.7</v>
      </c>
      <c r="H497" s="85">
        <f>SUM(H498:H499)</f>
        <v>3149.7</v>
      </c>
    </row>
    <row r="498" spans="1:8" ht="165">
      <c r="A498" s="18" t="s">
        <v>442</v>
      </c>
      <c r="B498" s="19" t="s">
        <v>32</v>
      </c>
      <c r="C498" s="16" t="s">
        <v>78</v>
      </c>
      <c r="D498" s="16" t="s">
        <v>69</v>
      </c>
      <c r="E498" s="16" t="s">
        <v>72</v>
      </c>
      <c r="F498" s="20">
        <v>3149.7</v>
      </c>
      <c r="G498" s="20">
        <v>3149.7</v>
      </c>
      <c r="H498" s="20">
        <v>3149.7</v>
      </c>
    </row>
    <row r="499" spans="1:8" ht="180">
      <c r="A499" s="18" t="s">
        <v>527</v>
      </c>
      <c r="B499" s="19" t="s">
        <v>268</v>
      </c>
      <c r="C499" s="16" t="s">
        <v>78</v>
      </c>
      <c r="D499" s="16" t="s">
        <v>69</v>
      </c>
      <c r="E499" s="16" t="s">
        <v>72</v>
      </c>
      <c r="F499" s="20">
        <v>30</v>
      </c>
      <c r="G499" s="20"/>
      <c r="H499" s="20"/>
    </row>
    <row r="500" spans="1:8" ht="45">
      <c r="A500" s="86" t="s">
        <v>81</v>
      </c>
      <c r="B500" s="14" t="s">
        <v>116</v>
      </c>
      <c r="C500" s="15"/>
      <c r="D500" s="15"/>
      <c r="E500" s="15"/>
      <c r="F500" s="17">
        <f>SUM(F501+F504)</f>
        <v>2402.6</v>
      </c>
      <c r="G500" s="17">
        <f>SUM(G501+G504)</f>
        <v>2395.6999999999998</v>
      </c>
      <c r="H500" s="17">
        <f>SUM(H501+H504)</f>
        <v>2393.6</v>
      </c>
    </row>
    <row r="501" spans="1:8" ht="60">
      <c r="A501" s="30" t="s">
        <v>25</v>
      </c>
      <c r="B501" s="19" t="s">
        <v>26</v>
      </c>
      <c r="C501" s="16"/>
      <c r="D501" s="16"/>
      <c r="E501" s="16"/>
      <c r="F501" s="20">
        <f>SUM(F502:F503)</f>
        <v>1364.3999999999999</v>
      </c>
      <c r="G501" s="20">
        <f>SUM(G502+G503)</f>
        <v>1364.3999999999999</v>
      </c>
      <c r="H501" s="20">
        <f>SUM(H502+H503)</f>
        <v>1364.3999999999999</v>
      </c>
    </row>
    <row r="502" spans="1:8" ht="165">
      <c r="A502" s="18" t="s">
        <v>282</v>
      </c>
      <c r="B502" s="19" t="s">
        <v>27</v>
      </c>
      <c r="C502" s="16" t="s">
        <v>78</v>
      </c>
      <c r="D502" s="16" t="s">
        <v>69</v>
      </c>
      <c r="E502" s="16" t="s">
        <v>77</v>
      </c>
      <c r="F502" s="20">
        <v>1360.8</v>
      </c>
      <c r="G502" s="20">
        <v>1360.8</v>
      </c>
      <c r="H502" s="20">
        <v>1360.8</v>
      </c>
    </row>
    <row r="503" spans="1:8" ht="180">
      <c r="A503" s="18" t="s">
        <v>283</v>
      </c>
      <c r="B503" s="19" t="s">
        <v>219</v>
      </c>
      <c r="C503" s="16" t="s">
        <v>78</v>
      </c>
      <c r="D503" s="16" t="s">
        <v>69</v>
      </c>
      <c r="E503" s="16" t="s">
        <v>77</v>
      </c>
      <c r="F503" s="20">
        <v>3.6</v>
      </c>
      <c r="G503" s="20">
        <v>3.6</v>
      </c>
      <c r="H503" s="20">
        <v>3.6</v>
      </c>
    </row>
    <row r="504" spans="1:8" ht="60">
      <c r="A504" s="30" t="s">
        <v>28</v>
      </c>
      <c r="B504" s="19" t="s">
        <v>29</v>
      </c>
      <c r="C504" s="16"/>
      <c r="D504" s="16"/>
      <c r="E504" s="16"/>
      <c r="F504" s="20">
        <f>SUM(F505:F507)</f>
        <v>1038.2</v>
      </c>
      <c r="G504" s="20">
        <f>G505+G506+G507</f>
        <v>1031.3</v>
      </c>
      <c r="H504" s="20">
        <f>H505+H506+H507</f>
        <v>1029.2</v>
      </c>
    </row>
    <row r="505" spans="1:8" ht="165">
      <c r="A505" s="18" t="s">
        <v>277</v>
      </c>
      <c r="B505" s="19" t="s">
        <v>30</v>
      </c>
      <c r="C505" s="16" t="s">
        <v>78</v>
      </c>
      <c r="D505" s="16" t="s">
        <v>69</v>
      </c>
      <c r="E505" s="16" t="s">
        <v>77</v>
      </c>
      <c r="F505" s="20">
        <v>909.9</v>
      </c>
      <c r="G505" s="20">
        <v>909.9</v>
      </c>
      <c r="H505" s="20">
        <v>909.9</v>
      </c>
    </row>
    <row r="506" spans="1:8" ht="165">
      <c r="A506" s="18" t="s">
        <v>276</v>
      </c>
      <c r="B506" s="19" t="s">
        <v>31</v>
      </c>
      <c r="C506" s="16" t="s">
        <v>78</v>
      </c>
      <c r="D506" s="16" t="s">
        <v>69</v>
      </c>
      <c r="E506" s="16" t="s">
        <v>77</v>
      </c>
      <c r="F506" s="20">
        <v>8.5</v>
      </c>
      <c r="G506" s="20">
        <v>9.6</v>
      </c>
      <c r="H506" s="20">
        <v>7.5</v>
      </c>
    </row>
    <row r="507" spans="1:8" ht="90">
      <c r="A507" s="18" t="s">
        <v>197</v>
      </c>
      <c r="B507" s="19" t="s">
        <v>31</v>
      </c>
      <c r="C507" s="16" t="s">
        <v>79</v>
      </c>
      <c r="D507" s="16" t="s">
        <v>69</v>
      </c>
      <c r="E507" s="16" t="s">
        <v>77</v>
      </c>
      <c r="F507" s="20">
        <v>119.8</v>
      </c>
      <c r="G507" s="20">
        <v>111.8</v>
      </c>
      <c r="H507" s="20">
        <v>111.8</v>
      </c>
    </row>
    <row r="508" spans="1:8" ht="37.5" customHeight="1">
      <c r="A508" s="86" t="s">
        <v>122</v>
      </c>
      <c r="B508" s="14" t="s">
        <v>123</v>
      </c>
      <c r="C508" s="15"/>
      <c r="D508" s="15"/>
      <c r="E508" s="15"/>
      <c r="F508" s="17">
        <f>F509</f>
        <v>905.4</v>
      </c>
      <c r="G508" s="17">
        <f>G509</f>
        <v>920.1</v>
      </c>
      <c r="H508" s="17">
        <f>H509</f>
        <v>920.1</v>
      </c>
    </row>
    <row r="509" spans="1:8" ht="45">
      <c r="A509" s="30" t="s">
        <v>700</v>
      </c>
      <c r="B509" s="19" t="s">
        <v>21</v>
      </c>
      <c r="C509" s="16"/>
      <c r="D509" s="16"/>
      <c r="E509" s="16"/>
      <c r="F509" s="20">
        <f>F510+F511+F512</f>
        <v>905.4</v>
      </c>
      <c r="G509" s="20">
        <f>G510+G511+G512</f>
        <v>920.1</v>
      </c>
      <c r="H509" s="20">
        <f>H510+H511+H512</f>
        <v>920.1</v>
      </c>
    </row>
    <row r="510" spans="1:8" ht="180">
      <c r="A510" s="18" t="s">
        <v>33</v>
      </c>
      <c r="B510" s="19" t="s">
        <v>22</v>
      </c>
      <c r="C510" s="16" t="s">
        <v>78</v>
      </c>
      <c r="D510" s="16" t="s">
        <v>69</v>
      </c>
      <c r="E510" s="16" t="s">
        <v>70</v>
      </c>
      <c r="F510" s="20">
        <v>833.5</v>
      </c>
      <c r="G510" s="20">
        <v>833.5</v>
      </c>
      <c r="H510" s="20">
        <v>833.5</v>
      </c>
    </row>
    <row r="511" spans="1:8" ht="90">
      <c r="A511" s="18" t="s">
        <v>38</v>
      </c>
      <c r="B511" s="19" t="s">
        <v>584</v>
      </c>
      <c r="C511" s="16" t="s">
        <v>78</v>
      </c>
      <c r="D511" s="16" t="s">
        <v>69</v>
      </c>
      <c r="E511" s="16" t="s">
        <v>70</v>
      </c>
      <c r="F511" s="20">
        <v>30</v>
      </c>
      <c r="G511" s="20">
        <v>40.200000000000003</v>
      </c>
      <c r="H511" s="20">
        <v>40.200000000000003</v>
      </c>
    </row>
    <row r="512" spans="1:8" ht="90">
      <c r="A512" s="18" t="s">
        <v>38</v>
      </c>
      <c r="B512" s="19" t="s">
        <v>584</v>
      </c>
      <c r="C512" s="16" t="s">
        <v>79</v>
      </c>
      <c r="D512" s="16" t="s">
        <v>69</v>
      </c>
      <c r="E512" s="16" t="s">
        <v>70</v>
      </c>
      <c r="F512" s="20">
        <v>41.9</v>
      </c>
      <c r="G512" s="20">
        <v>46.4</v>
      </c>
      <c r="H512" s="20">
        <v>46.4</v>
      </c>
    </row>
    <row r="513" spans="1:8" ht="31.5">
      <c r="A513" s="11" t="s">
        <v>23</v>
      </c>
      <c r="B513" s="14" t="s">
        <v>24</v>
      </c>
      <c r="C513" s="15"/>
      <c r="D513" s="15"/>
      <c r="E513" s="15"/>
      <c r="F513" s="17">
        <f>F514+F515+F516+F517+F518+F519+F520+F521+F522+F523+F524+F526+F527+F528+F529+F530+F531+F532+F533+F534+F535+F536+F537+F539+F542+F543+F544+F545+F546+F547+F548+F549+F550+F551+F552+F553+F554+F555+F556+F557+F558+F559+F560+F562+F567+F568+F569+F570+F571+F572+F573+F574+F576+F577+F578+F579+F580+F581+F582+F583+F584+F585+F586+F587+F588+F589+F590+F591+F592+F594+F597+F598+F599+F600+F601+F602+F603+F604+F606+F620+F621+F622+F623+F624+F625+F525+F538+F561+F563+F564+F575+F593+F596+F565+F566+F595</f>
        <v>316020.50000000012</v>
      </c>
      <c r="G513" s="22">
        <f>G514+G515+G516+G517+G518+G519+G520+G521+G522+G523+G524+G526+G527+G528+G529+G530+G531+G532+G533+G534+G535+G536+G537+G539+G542+G543+G544+G545+G546+G547+G548+G549+G550+G551+G552+G553+G554+G555+G556+G557+G558+G559+G560+G562+G567+G568+G569+G570+G571+G572+G573+G574+G576+G577+G578+G579+G580+G581+G582+G583+G584+G585+G586+G587+G588+G589+G590+G591+G592+G594+G597+G598+G599+G600+G601+G602+G603+G604+G606+G620+G621+G622+G623+G624+G625</f>
        <v>256039.02800000005</v>
      </c>
      <c r="H513" s="17">
        <f>H514+H515+H516+H517+H518+H519+H520+H521+H522+H523+H524+H526+H527+H528+H529+H530+H531+H532+H533+H534+H535+H536+H537+H539+H542+H543+H544+H545+H546+H547+H548+H549+H550+H551+H552+H553+H554+H555+H556+H557+H558+H559+H560+H562+H567+H568+H569+H570+H571+H572+H573+H574+H576+H577+H578+H579+H580+H581+H582+H583+H584+H585+H586+H587+H588+H589+H590+H591+H592+H594+H597+H598+H599+H600+H601+H602+H603+H604+H606+H620+H621+H622+H623+H624+H625</f>
        <v>256965.4</v>
      </c>
    </row>
    <row r="514" spans="1:8" ht="90">
      <c r="A514" s="87" t="s">
        <v>798</v>
      </c>
      <c r="B514" s="19" t="s">
        <v>117</v>
      </c>
      <c r="C514" s="16" t="s">
        <v>79</v>
      </c>
      <c r="D514" s="16" t="s">
        <v>69</v>
      </c>
      <c r="E514" s="16" t="s">
        <v>67</v>
      </c>
      <c r="F514" s="20">
        <v>381</v>
      </c>
      <c r="G514" s="20">
        <v>196</v>
      </c>
      <c r="H514" s="20">
        <v>198.1</v>
      </c>
    </row>
    <row r="515" spans="1:8" ht="180">
      <c r="A515" s="18" t="s">
        <v>33</v>
      </c>
      <c r="B515" s="19" t="s">
        <v>34</v>
      </c>
      <c r="C515" s="16" t="s">
        <v>78</v>
      </c>
      <c r="D515" s="16" t="s">
        <v>69</v>
      </c>
      <c r="E515" s="16" t="s">
        <v>72</v>
      </c>
      <c r="F515" s="20">
        <v>22092.400000000001</v>
      </c>
      <c r="G515" s="20">
        <v>22392.400000000001</v>
      </c>
      <c r="H515" s="20">
        <v>22392.400000000001</v>
      </c>
    </row>
    <row r="516" spans="1:8" ht="165">
      <c r="A516" s="18" t="s">
        <v>198</v>
      </c>
      <c r="B516" s="19" t="s">
        <v>35</v>
      </c>
      <c r="C516" s="16" t="s">
        <v>78</v>
      </c>
      <c r="D516" s="16" t="s">
        <v>69</v>
      </c>
      <c r="E516" s="16" t="s">
        <v>72</v>
      </c>
      <c r="F516" s="20">
        <v>17.8</v>
      </c>
      <c r="G516" s="20"/>
      <c r="H516" s="20"/>
    </row>
    <row r="517" spans="1:8" ht="90">
      <c r="A517" s="18" t="s">
        <v>38</v>
      </c>
      <c r="B517" s="19" t="s">
        <v>35</v>
      </c>
      <c r="C517" s="16" t="s">
        <v>79</v>
      </c>
      <c r="D517" s="16" t="s">
        <v>69</v>
      </c>
      <c r="E517" s="16" t="s">
        <v>72</v>
      </c>
      <c r="F517" s="20">
        <v>576.20000000000005</v>
      </c>
      <c r="G517" s="20"/>
      <c r="H517" s="20"/>
    </row>
    <row r="518" spans="1:8" ht="51" customHeight="1">
      <c r="A518" s="18" t="s">
        <v>199</v>
      </c>
      <c r="B518" s="19" t="s">
        <v>35</v>
      </c>
      <c r="C518" s="16" t="s">
        <v>80</v>
      </c>
      <c r="D518" s="16" t="s">
        <v>69</v>
      </c>
      <c r="E518" s="16" t="s">
        <v>72</v>
      </c>
      <c r="F518" s="20">
        <v>87</v>
      </c>
      <c r="G518" s="20">
        <v>67.5</v>
      </c>
      <c r="H518" s="20">
        <v>67.5</v>
      </c>
    </row>
    <row r="519" spans="1:8" ht="225">
      <c r="A519" s="18" t="s">
        <v>705</v>
      </c>
      <c r="B519" s="19" t="s">
        <v>37</v>
      </c>
      <c r="C519" s="16" t="s">
        <v>78</v>
      </c>
      <c r="D519" s="16" t="s">
        <v>69</v>
      </c>
      <c r="E519" s="16" t="s">
        <v>72</v>
      </c>
      <c r="F519" s="20">
        <v>589.9</v>
      </c>
      <c r="G519" s="20">
        <v>589.9</v>
      </c>
      <c r="H519" s="20">
        <v>589.9</v>
      </c>
    </row>
    <row r="520" spans="1:8" ht="150">
      <c r="A520" s="18" t="s">
        <v>706</v>
      </c>
      <c r="B520" s="19" t="s">
        <v>37</v>
      </c>
      <c r="C520" s="16" t="s">
        <v>79</v>
      </c>
      <c r="D520" s="16" t="s">
        <v>69</v>
      </c>
      <c r="E520" s="16" t="s">
        <v>72</v>
      </c>
      <c r="F520" s="20">
        <v>84.1</v>
      </c>
      <c r="G520" s="20">
        <v>74.099999999999994</v>
      </c>
      <c r="H520" s="20">
        <v>74.099999999999994</v>
      </c>
    </row>
    <row r="521" spans="1:8" ht="165">
      <c r="A521" s="31" t="s">
        <v>564</v>
      </c>
      <c r="B521" s="35" t="s">
        <v>565</v>
      </c>
      <c r="C521" s="16" t="s">
        <v>79</v>
      </c>
      <c r="D521" s="16" t="s">
        <v>69</v>
      </c>
      <c r="E521" s="16" t="s">
        <v>67</v>
      </c>
      <c r="F521" s="20">
        <v>50</v>
      </c>
      <c r="G521" s="20"/>
      <c r="H521" s="20"/>
    </row>
    <row r="522" spans="1:8" ht="120">
      <c r="A522" s="18" t="s">
        <v>800</v>
      </c>
      <c r="B522" s="19" t="s">
        <v>39</v>
      </c>
      <c r="C522" s="16" t="s">
        <v>79</v>
      </c>
      <c r="D522" s="16" t="s">
        <v>69</v>
      </c>
      <c r="E522" s="16" t="s">
        <v>67</v>
      </c>
      <c r="F522" s="20">
        <v>100</v>
      </c>
      <c r="G522" s="20">
        <v>100</v>
      </c>
      <c r="H522" s="20">
        <v>100</v>
      </c>
    </row>
    <row r="523" spans="1:8" ht="75">
      <c r="A523" s="18" t="s">
        <v>118</v>
      </c>
      <c r="B523" s="19" t="s">
        <v>84</v>
      </c>
      <c r="C523" s="16" t="s">
        <v>80</v>
      </c>
      <c r="D523" s="16" t="s">
        <v>69</v>
      </c>
      <c r="E523" s="16" t="s">
        <v>67</v>
      </c>
      <c r="F523" s="20">
        <v>30</v>
      </c>
      <c r="G523" s="20"/>
      <c r="H523" s="20"/>
    </row>
    <row r="524" spans="1:8" ht="105">
      <c r="A524" s="31" t="s">
        <v>799</v>
      </c>
      <c r="B524" s="35" t="s">
        <v>603</v>
      </c>
      <c r="C524" s="16" t="s">
        <v>79</v>
      </c>
      <c r="D524" s="16" t="s">
        <v>69</v>
      </c>
      <c r="E524" s="16" t="s">
        <v>67</v>
      </c>
      <c r="F524" s="20">
        <v>248.7</v>
      </c>
      <c r="G524" s="20"/>
      <c r="H524" s="20"/>
    </row>
    <row r="525" spans="1:8" ht="231" customHeight="1">
      <c r="A525" s="109" t="s">
        <v>812</v>
      </c>
      <c r="B525" s="35" t="s">
        <v>813</v>
      </c>
      <c r="C525" s="16" t="s">
        <v>79</v>
      </c>
      <c r="D525" s="16" t="s">
        <v>69</v>
      </c>
      <c r="E525" s="16" t="s">
        <v>67</v>
      </c>
      <c r="F525" s="27">
        <v>12067.8</v>
      </c>
      <c r="G525" s="20"/>
      <c r="H525" s="20"/>
    </row>
    <row r="526" spans="1:8" ht="120">
      <c r="A526" s="29" t="s">
        <v>53</v>
      </c>
      <c r="B526" s="19" t="s">
        <v>263</v>
      </c>
      <c r="C526" s="16" t="s">
        <v>54</v>
      </c>
      <c r="D526" s="16" t="s">
        <v>64</v>
      </c>
      <c r="E526" s="16" t="s">
        <v>69</v>
      </c>
      <c r="F526" s="20">
        <v>12674.4</v>
      </c>
      <c r="G526" s="20">
        <v>12674.4</v>
      </c>
      <c r="H526" s="20">
        <v>12674.4</v>
      </c>
    </row>
    <row r="527" spans="1:8" ht="240">
      <c r="A527" s="29" t="s">
        <v>713</v>
      </c>
      <c r="B527" s="19" t="s">
        <v>299</v>
      </c>
      <c r="C527" s="16" t="s">
        <v>54</v>
      </c>
      <c r="D527" s="16" t="s">
        <v>64</v>
      </c>
      <c r="E527" s="16" t="s">
        <v>70</v>
      </c>
      <c r="F527" s="20">
        <v>1008</v>
      </c>
      <c r="G527" s="23">
        <v>463.22800000000001</v>
      </c>
      <c r="H527" s="20"/>
    </row>
    <row r="528" spans="1:8" ht="135">
      <c r="A528" s="31" t="s">
        <v>714</v>
      </c>
      <c r="B528" s="19" t="s">
        <v>135</v>
      </c>
      <c r="C528" s="16" t="s">
        <v>54</v>
      </c>
      <c r="D528" s="16" t="s">
        <v>64</v>
      </c>
      <c r="E528" s="16" t="s">
        <v>70</v>
      </c>
      <c r="F528" s="20">
        <v>5.4</v>
      </c>
      <c r="G528" s="23">
        <v>5.4</v>
      </c>
      <c r="H528" s="20">
        <v>5.4</v>
      </c>
    </row>
    <row r="529" spans="1:8" ht="105">
      <c r="A529" s="29" t="s">
        <v>513</v>
      </c>
      <c r="B529" s="19" t="s">
        <v>136</v>
      </c>
      <c r="C529" s="16" t="s">
        <v>54</v>
      </c>
      <c r="D529" s="16" t="s">
        <v>64</v>
      </c>
      <c r="E529" s="16" t="s">
        <v>70</v>
      </c>
      <c r="F529" s="20">
        <v>0.3</v>
      </c>
      <c r="G529" s="20">
        <v>0.3</v>
      </c>
      <c r="H529" s="20">
        <v>0.3</v>
      </c>
    </row>
    <row r="530" spans="1:8" ht="60">
      <c r="A530" s="29" t="s">
        <v>264</v>
      </c>
      <c r="B530" s="19" t="s">
        <v>265</v>
      </c>
      <c r="C530" s="16" t="s">
        <v>54</v>
      </c>
      <c r="D530" s="16" t="s">
        <v>64</v>
      </c>
      <c r="E530" s="16" t="s">
        <v>70</v>
      </c>
      <c r="F530" s="20">
        <v>210</v>
      </c>
      <c r="G530" s="20">
        <v>210</v>
      </c>
      <c r="H530" s="20"/>
    </row>
    <row r="531" spans="1:8" ht="150">
      <c r="A531" s="31" t="s">
        <v>653</v>
      </c>
      <c r="B531" s="19" t="s">
        <v>652</v>
      </c>
      <c r="C531" s="16" t="s">
        <v>54</v>
      </c>
      <c r="D531" s="16" t="s">
        <v>64</v>
      </c>
      <c r="E531" s="16" t="s">
        <v>70</v>
      </c>
      <c r="F531" s="20">
        <v>168</v>
      </c>
      <c r="G531" s="20"/>
      <c r="H531" s="20"/>
    </row>
    <row r="532" spans="1:8" ht="105">
      <c r="A532" s="18" t="s">
        <v>153</v>
      </c>
      <c r="B532" s="19" t="s">
        <v>88</v>
      </c>
      <c r="C532" s="16" t="s">
        <v>59</v>
      </c>
      <c r="D532" s="16" t="s">
        <v>66</v>
      </c>
      <c r="E532" s="16" t="s">
        <v>71</v>
      </c>
      <c r="F532" s="20">
        <v>2000</v>
      </c>
      <c r="G532" s="20">
        <v>2000</v>
      </c>
      <c r="H532" s="20">
        <v>2000</v>
      </c>
    </row>
    <row r="533" spans="1:8" ht="105">
      <c r="A533" s="18" t="s">
        <v>602</v>
      </c>
      <c r="B533" s="19" t="s">
        <v>143</v>
      </c>
      <c r="C533" s="16" t="s">
        <v>61</v>
      </c>
      <c r="D533" s="16" t="s">
        <v>67</v>
      </c>
      <c r="E533" s="16" t="s">
        <v>69</v>
      </c>
      <c r="F533" s="20">
        <v>534.70000000000005</v>
      </c>
      <c r="G533" s="20">
        <v>6381.4</v>
      </c>
      <c r="H533" s="20">
        <v>11152.3</v>
      </c>
    </row>
    <row r="534" spans="1:8" ht="75">
      <c r="A534" s="18" t="s">
        <v>654</v>
      </c>
      <c r="B534" s="19" t="s">
        <v>146</v>
      </c>
      <c r="C534" s="16" t="s">
        <v>79</v>
      </c>
      <c r="D534" s="16" t="s">
        <v>74</v>
      </c>
      <c r="E534" s="16" t="s">
        <v>69</v>
      </c>
      <c r="F534" s="20">
        <v>300</v>
      </c>
      <c r="G534" s="20">
        <v>300</v>
      </c>
      <c r="H534" s="20">
        <v>300</v>
      </c>
    </row>
    <row r="535" spans="1:8" ht="180">
      <c r="A535" s="18" t="s">
        <v>42</v>
      </c>
      <c r="B535" s="19" t="s">
        <v>284</v>
      </c>
      <c r="C535" s="16" t="s">
        <v>78</v>
      </c>
      <c r="D535" s="16" t="s">
        <v>69</v>
      </c>
      <c r="E535" s="16" t="s">
        <v>67</v>
      </c>
      <c r="F535" s="20">
        <v>11132.2</v>
      </c>
      <c r="G535" s="20">
        <v>11140.3</v>
      </c>
      <c r="H535" s="20">
        <v>11140.3</v>
      </c>
    </row>
    <row r="536" spans="1:8" ht="105">
      <c r="A536" s="18" t="s">
        <v>43</v>
      </c>
      <c r="B536" s="19" t="s">
        <v>284</v>
      </c>
      <c r="C536" s="16" t="s">
        <v>79</v>
      </c>
      <c r="D536" s="16" t="s">
        <v>69</v>
      </c>
      <c r="E536" s="16" t="s">
        <v>67</v>
      </c>
      <c r="F536" s="20">
        <v>15857.4</v>
      </c>
      <c r="G536" s="20">
        <v>10759.9</v>
      </c>
      <c r="H536" s="20">
        <v>5302.2</v>
      </c>
    </row>
    <row r="537" spans="1:8" ht="69.75" customHeight="1">
      <c r="A537" s="18" t="s">
        <v>138</v>
      </c>
      <c r="B537" s="19" t="s">
        <v>284</v>
      </c>
      <c r="C537" s="16" t="s">
        <v>80</v>
      </c>
      <c r="D537" s="16" t="s">
        <v>69</v>
      </c>
      <c r="E537" s="16" t="s">
        <v>67</v>
      </c>
      <c r="F537" s="20">
        <v>233.8</v>
      </c>
      <c r="G537" s="20"/>
      <c r="H537" s="20"/>
    </row>
    <row r="538" spans="1:8" ht="93.75" customHeight="1">
      <c r="A538" s="18" t="s">
        <v>815</v>
      </c>
      <c r="B538" s="19" t="s">
        <v>816</v>
      </c>
      <c r="C538" s="16" t="s">
        <v>79</v>
      </c>
      <c r="D538" s="16" t="s">
        <v>69</v>
      </c>
      <c r="E538" s="16" t="s">
        <v>67</v>
      </c>
      <c r="F538" s="20">
        <v>1679.4</v>
      </c>
      <c r="G538" s="20"/>
      <c r="H538" s="20"/>
    </row>
    <row r="539" spans="1:8" ht="77.25" customHeight="1">
      <c r="A539" s="18" t="s">
        <v>654</v>
      </c>
      <c r="B539" s="19" t="s">
        <v>146</v>
      </c>
      <c r="C539" s="16" t="s">
        <v>79</v>
      </c>
      <c r="D539" s="16" t="s">
        <v>74</v>
      </c>
      <c r="E539" s="16" t="s">
        <v>69</v>
      </c>
      <c r="F539" s="20">
        <v>374.9</v>
      </c>
      <c r="G539" s="20"/>
      <c r="H539" s="20"/>
    </row>
    <row r="540" spans="1:8" ht="45" hidden="1">
      <c r="A540" s="18" t="s">
        <v>574</v>
      </c>
      <c r="B540" s="19" t="s">
        <v>575</v>
      </c>
      <c r="C540" s="16" t="s">
        <v>78</v>
      </c>
      <c r="D540" s="16" t="s">
        <v>69</v>
      </c>
      <c r="E540" s="16" t="s">
        <v>72</v>
      </c>
      <c r="F540" s="20"/>
      <c r="G540" s="20"/>
      <c r="H540" s="20"/>
    </row>
    <row r="541" spans="1:8" ht="45" hidden="1">
      <c r="A541" s="44" t="s">
        <v>567</v>
      </c>
      <c r="B541" s="19" t="s">
        <v>568</v>
      </c>
      <c r="C541" s="16" t="s">
        <v>79</v>
      </c>
      <c r="D541" s="16" t="s">
        <v>74</v>
      </c>
      <c r="E541" s="16" t="s">
        <v>71</v>
      </c>
      <c r="F541" s="20"/>
      <c r="G541" s="20"/>
      <c r="H541" s="20"/>
    </row>
    <row r="542" spans="1:8" ht="180">
      <c r="A542" s="18" t="s">
        <v>42</v>
      </c>
      <c r="B542" s="19" t="s">
        <v>284</v>
      </c>
      <c r="C542" s="16" t="s">
        <v>78</v>
      </c>
      <c r="D542" s="16" t="s">
        <v>75</v>
      </c>
      <c r="E542" s="16" t="s">
        <v>69</v>
      </c>
      <c r="F542" s="20">
        <v>7390.7</v>
      </c>
      <c r="G542" s="20">
        <v>7390.7</v>
      </c>
      <c r="H542" s="20">
        <v>7390.7</v>
      </c>
    </row>
    <row r="543" spans="1:8" ht="180">
      <c r="A543" s="18" t="s">
        <v>42</v>
      </c>
      <c r="B543" s="19" t="s">
        <v>284</v>
      </c>
      <c r="C543" s="16" t="s">
        <v>78</v>
      </c>
      <c r="D543" s="16" t="s">
        <v>75</v>
      </c>
      <c r="E543" s="16" t="s">
        <v>71</v>
      </c>
      <c r="F543" s="20">
        <v>4985.6000000000004</v>
      </c>
      <c r="G543" s="20">
        <v>4985.6000000000004</v>
      </c>
      <c r="H543" s="20">
        <v>4985.6000000000004</v>
      </c>
    </row>
    <row r="544" spans="1:8" ht="180">
      <c r="A544" s="18" t="s">
        <v>42</v>
      </c>
      <c r="B544" s="19" t="s">
        <v>284</v>
      </c>
      <c r="C544" s="16" t="s">
        <v>78</v>
      </c>
      <c r="D544" s="16" t="s">
        <v>73</v>
      </c>
      <c r="E544" s="16" t="s">
        <v>69</v>
      </c>
      <c r="F544" s="20">
        <v>5877.6</v>
      </c>
      <c r="G544" s="20">
        <v>5877.6</v>
      </c>
      <c r="H544" s="20">
        <v>5877.6</v>
      </c>
    </row>
    <row r="545" spans="1:8" ht="180">
      <c r="A545" s="18" t="s">
        <v>42</v>
      </c>
      <c r="B545" s="19" t="s">
        <v>286</v>
      </c>
      <c r="C545" s="16" t="s">
        <v>78</v>
      </c>
      <c r="D545" s="16" t="s">
        <v>69</v>
      </c>
      <c r="E545" s="16" t="s">
        <v>67</v>
      </c>
      <c r="F545" s="20">
        <v>2612.6</v>
      </c>
      <c r="G545" s="20">
        <v>2612.6</v>
      </c>
      <c r="H545" s="20">
        <v>2612.6</v>
      </c>
    </row>
    <row r="546" spans="1:8" ht="105">
      <c r="A546" s="18" t="s">
        <v>43</v>
      </c>
      <c r="B546" s="19" t="s">
        <v>286</v>
      </c>
      <c r="C546" s="16" t="s">
        <v>79</v>
      </c>
      <c r="D546" s="16" t="s">
        <v>69</v>
      </c>
      <c r="E546" s="16" t="s">
        <v>67</v>
      </c>
      <c r="F546" s="20">
        <v>104.6</v>
      </c>
      <c r="G546" s="20">
        <v>113.6</v>
      </c>
      <c r="H546" s="20">
        <v>33.799999999999997</v>
      </c>
    </row>
    <row r="547" spans="1:8" ht="180">
      <c r="A547" s="18" t="s">
        <v>42</v>
      </c>
      <c r="B547" s="19" t="s">
        <v>44</v>
      </c>
      <c r="C547" s="16" t="s">
        <v>78</v>
      </c>
      <c r="D547" s="16" t="s">
        <v>69</v>
      </c>
      <c r="E547" s="16" t="s">
        <v>67</v>
      </c>
      <c r="F547" s="20">
        <v>6962.9</v>
      </c>
      <c r="G547" s="20">
        <v>6865</v>
      </c>
      <c r="H547" s="20">
        <v>6865</v>
      </c>
    </row>
    <row r="548" spans="1:8" ht="105">
      <c r="A548" s="18" t="s">
        <v>43</v>
      </c>
      <c r="B548" s="19" t="s">
        <v>44</v>
      </c>
      <c r="C548" s="16" t="s">
        <v>79</v>
      </c>
      <c r="D548" s="16" t="s">
        <v>69</v>
      </c>
      <c r="E548" s="16" t="s">
        <v>67</v>
      </c>
      <c r="F548" s="20">
        <v>959.7</v>
      </c>
      <c r="G548" s="20">
        <v>505.2</v>
      </c>
      <c r="H548" s="20">
        <v>356.4</v>
      </c>
    </row>
    <row r="549" spans="1:8" ht="210">
      <c r="A549" s="18" t="s">
        <v>647</v>
      </c>
      <c r="B549" s="19" t="s">
        <v>609</v>
      </c>
      <c r="C549" s="16" t="s">
        <v>78</v>
      </c>
      <c r="D549" s="16" t="s">
        <v>69</v>
      </c>
      <c r="E549" s="16" t="s">
        <v>67</v>
      </c>
      <c r="F549" s="20">
        <v>1159</v>
      </c>
      <c r="G549" s="20">
        <v>1159</v>
      </c>
      <c r="H549" s="20">
        <v>1159</v>
      </c>
    </row>
    <row r="550" spans="1:8" ht="180">
      <c r="A550" s="18" t="s">
        <v>119</v>
      </c>
      <c r="B550" s="19" t="s">
        <v>45</v>
      </c>
      <c r="C550" s="16" t="s">
        <v>78</v>
      </c>
      <c r="D550" s="16" t="s">
        <v>69</v>
      </c>
      <c r="E550" s="16" t="s">
        <v>67</v>
      </c>
      <c r="F550" s="20">
        <v>1812.7</v>
      </c>
      <c r="G550" s="20">
        <v>1812.7</v>
      </c>
      <c r="H550" s="20">
        <v>1812.7</v>
      </c>
    </row>
    <row r="551" spans="1:8" ht="105">
      <c r="A551" s="18" t="s">
        <v>43</v>
      </c>
      <c r="B551" s="19" t="s">
        <v>45</v>
      </c>
      <c r="C551" s="16" t="s">
        <v>79</v>
      </c>
      <c r="D551" s="16" t="s">
        <v>69</v>
      </c>
      <c r="E551" s="16" t="s">
        <v>67</v>
      </c>
      <c r="F551" s="20">
        <v>780.3</v>
      </c>
      <c r="G551" s="20">
        <v>763.1</v>
      </c>
      <c r="H551" s="20">
        <v>87.4</v>
      </c>
    </row>
    <row r="552" spans="1:8" ht="75">
      <c r="A552" s="18" t="s">
        <v>138</v>
      </c>
      <c r="B552" s="19" t="s">
        <v>45</v>
      </c>
      <c r="C552" s="16" t="s">
        <v>80</v>
      </c>
      <c r="D552" s="16" t="s">
        <v>69</v>
      </c>
      <c r="E552" s="16" t="s">
        <v>67</v>
      </c>
      <c r="F552" s="20">
        <v>4</v>
      </c>
      <c r="G552" s="20">
        <v>4</v>
      </c>
      <c r="H552" s="20">
        <v>4</v>
      </c>
    </row>
    <row r="553" spans="1:8" ht="225">
      <c r="A553" s="18" t="s">
        <v>718</v>
      </c>
      <c r="B553" s="19" t="s">
        <v>101</v>
      </c>
      <c r="C553" s="16" t="s">
        <v>78</v>
      </c>
      <c r="D553" s="16" t="s">
        <v>70</v>
      </c>
      <c r="E553" s="16" t="s">
        <v>72</v>
      </c>
      <c r="F553" s="20">
        <v>1606.3</v>
      </c>
      <c r="G553" s="20">
        <v>1606.3</v>
      </c>
      <c r="H553" s="20">
        <v>1606.3</v>
      </c>
    </row>
    <row r="554" spans="1:8" ht="225">
      <c r="A554" s="29" t="s">
        <v>718</v>
      </c>
      <c r="B554" s="19" t="s">
        <v>101</v>
      </c>
      <c r="C554" s="16" t="s">
        <v>78</v>
      </c>
      <c r="D554" s="16" t="s">
        <v>70</v>
      </c>
      <c r="E554" s="16" t="s">
        <v>72</v>
      </c>
      <c r="F554" s="20">
        <v>320.7</v>
      </c>
      <c r="G554" s="20">
        <v>320.7</v>
      </c>
      <c r="H554" s="20">
        <v>320.7</v>
      </c>
    </row>
    <row r="555" spans="1:8" ht="135">
      <c r="A555" s="18" t="s">
        <v>801</v>
      </c>
      <c r="B555" s="19" t="s">
        <v>190</v>
      </c>
      <c r="C555" s="16" t="s">
        <v>79</v>
      </c>
      <c r="D555" s="16" t="s">
        <v>77</v>
      </c>
      <c r="E555" s="16" t="s">
        <v>71</v>
      </c>
      <c r="F555" s="20">
        <v>25</v>
      </c>
      <c r="G555" s="20">
        <v>25</v>
      </c>
      <c r="H555" s="20">
        <v>25</v>
      </c>
    </row>
    <row r="556" spans="1:8" ht="75">
      <c r="A556" s="31" t="s">
        <v>721</v>
      </c>
      <c r="B556" s="19" t="s">
        <v>35</v>
      </c>
      <c r="C556" s="16" t="s">
        <v>80</v>
      </c>
      <c r="D556" s="16" t="s">
        <v>69</v>
      </c>
      <c r="E556" s="16" t="s">
        <v>75</v>
      </c>
      <c r="F556" s="20">
        <v>396</v>
      </c>
      <c r="G556" s="20"/>
      <c r="H556" s="20"/>
    </row>
    <row r="557" spans="1:8" ht="135">
      <c r="A557" s="31" t="s">
        <v>644</v>
      </c>
      <c r="B557" s="19" t="s">
        <v>680</v>
      </c>
      <c r="C557" s="16" t="s">
        <v>79</v>
      </c>
      <c r="D557" s="16" t="s">
        <v>70</v>
      </c>
      <c r="E557" s="16" t="s">
        <v>64</v>
      </c>
      <c r="F557" s="20">
        <v>50</v>
      </c>
      <c r="G557" s="20">
        <v>50</v>
      </c>
      <c r="H557" s="20">
        <v>50</v>
      </c>
    </row>
    <row r="558" spans="1:8" ht="120">
      <c r="A558" s="31" t="s">
        <v>722</v>
      </c>
      <c r="B558" s="19" t="s">
        <v>723</v>
      </c>
      <c r="C558" s="16" t="s">
        <v>79</v>
      </c>
      <c r="D558" s="16" t="s">
        <v>70</v>
      </c>
      <c r="E558" s="16" t="s">
        <v>64</v>
      </c>
      <c r="F558" s="20">
        <v>188</v>
      </c>
      <c r="G558" s="20">
        <v>188</v>
      </c>
      <c r="H558" s="20">
        <v>188</v>
      </c>
    </row>
    <row r="559" spans="1:8" ht="105">
      <c r="A559" s="31" t="s">
        <v>610</v>
      </c>
      <c r="B559" s="19" t="s">
        <v>724</v>
      </c>
      <c r="C559" s="16" t="s">
        <v>79</v>
      </c>
      <c r="D559" s="16" t="s">
        <v>70</v>
      </c>
      <c r="E559" s="16" t="s">
        <v>64</v>
      </c>
      <c r="F559" s="20">
        <v>62</v>
      </c>
      <c r="G559" s="20">
        <v>62</v>
      </c>
      <c r="H559" s="20">
        <v>62</v>
      </c>
    </row>
    <row r="560" spans="1:8" ht="180">
      <c r="A560" s="62" t="s">
        <v>446</v>
      </c>
      <c r="B560" s="19" t="s">
        <v>358</v>
      </c>
      <c r="C560" s="16" t="s">
        <v>80</v>
      </c>
      <c r="D560" s="16" t="s">
        <v>72</v>
      </c>
      <c r="E560" s="16" t="s">
        <v>76</v>
      </c>
      <c r="F560" s="20"/>
      <c r="G560" s="20">
        <v>150</v>
      </c>
      <c r="H560" s="20"/>
    </row>
    <row r="561" spans="1:8" ht="96.75" customHeight="1">
      <c r="A561" s="18" t="s">
        <v>817</v>
      </c>
      <c r="B561" s="29" t="s">
        <v>818</v>
      </c>
      <c r="C561" s="16" t="s">
        <v>79</v>
      </c>
      <c r="D561" s="16" t="s">
        <v>72</v>
      </c>
      <c r="E561" s="16" t="s">
        <v>76</v>
      </c>
      <c r="F561" s="20">
        <v>2597.6</v>
      </c>
      <c r="G561" s="20"/>
      <c r="H561" s="20"/>
    </row>
    <row r="562" spans="1:8" ht="135">
      <c r="A562" s="31" t="s">
        <v>643</v>
      </c>
      <c r="B562" s="19" t="s">
        <v>628</v>
      </c>
      <c r="C562" s="16" t="s">
        <v>79</v>
      </c>
      <c r="D562" s="16" t="s">
        <v>72</v>
      </c>
      <c r="E562" s="16" t="s">
        <v>76</v>
      </c>
      <c r="F562" s="20">
        <v>10658.5</v>
      </c>
      <c r="G562" s="20">
        <v>6992.8</v>
      </c>
      <c r="H562" s="20">
        <v>7992.8</v>
      </c>
    </row>
    <row r="563" spans="1:8" ht="128.25" customHeight="1">
      <c r="A563" s="18" t="s">
        <v>819</v>
      </c>
      <c r="B563" s="58" t="s">
        <v>821</v>
      </c>
      <c r="C563" s="16" t="s">
        <v>79</v>
      </c>
      <c r="D563" s="16" t="s">
        <v>72</v>
      </c>
      <c r="E563" s="16" t="s">
        <v>76</v>
      </c>
      <c r="F563" s="20">
        <v>1452.4</v>
      </c>
      <c r="G563" s="20"/>
      <c r="H563" s="20"/>
    </row>
    <row r="564" spans="1:8" ht="82.5" customHeight="1">
      <c r="A564" s="18" t="s">
        <v>820</v>
      </c>
      <c r="B564" s="58" t="s">
        <v>821</v>
      </c>
      <c r="C564" s="16" t="s">
        <v>80</v>
      </c>
      <c r="D564" s="16" t="s">
        <v>72</v>
      </c>
      <c r="E564" s="16" t="s">
        <v>76</v>
      </c>
      <c r="F564" s="20">
        <v>41.4</v>
      </c>
      <c r="G564" s="20"/>
      <c r="H564" s="20"/>
    </row>
    <row r="565" spans="1:8" s="111" customFormat="1" ht="104.25" customHeight="1">
      <c r="A565" s="110" t="s">
        <v>828</v>
      </c>
      <c r="B565" s="29" t="s">
        <v>830</v>
      </c>
      <c r="C565" s="16" t="s">
        <v>52</v>
      </c>
      <c r="D565" s="16" t="s">
        <v>72</v>
      </c>
      <c r="E565" s="16" t="s">
        <v>76</v>
      </c>
      <c r="F565" s="20">
        <v>2287.5</v>
      </c>
      <c r="G565" s="20"/>
      <c r="H565" s="20"/>
    </row>
    <row r="566" spans="1:8" s="111" customFormat="1" ht="118.5" customHeight="1">
      <c r="A566" s="110" t="s">
        <v>829</v>
      </c>
      <c r="B566" s="29" t="s">
        <v>831</v>
      </c>
      <c r="C566" s="16" t="s">
        <v>52</v>
      </c>
      <c r="D566" s="16" t="s">
        <v>72</v>
      </c>
      <c r="E566" s="16" t="s">
        <v>76</v>
      </c>
      <c r="F566" s="20">
        <v>2287.5</v>
      </c>
      <c r="G566" s="20"/>
      <c r="H566" s="20"/>
    </row>
    <row r="567" spans="1:8" ht="165">
      <c r="A567" s="31" t="s">
        <v>730</v>
      </c>
      <c r="B567" s="19" t="s">
        <v>651</v>
      </c>
      <c r="C567" s="16" t="s">
        <v>79</v>
      </c>
      <c r="D567" s="16" t="s">
        <v>72</v>
      </c>
      <c r="E567" s="16" t="s">
        <v>76</v>
      </c>
      <c r="F567" s="20">
        <v>11004</v>
      </c>
      <c r="G567" s="20">
        <v>11004</v>
      </c>
      <c r="H567" s="20">
        <v>11004</v>
      </c>
    </row>
    <row r="568" spans="1:8" ht="165">
      <c r="A568" s="31" t="s">
        <v>731</v>
      </c>
      <c r="B568" s="19" t="s">
        <v>650</v>
      </c>
      <c r="C568" s="16" t="s">
        <v>79</v>
      </c>
      <c r="D568" s="16" t="s">
        <v>72</v>
      </c>
      <c r="E568" s="16" t="s">
        <v>76</v>
      </c>
      <c r="F568" s="20">
        <v>2581.1999999999998</v>
      </c>
      <c r="G568" s="20">
        <v>2581.1999999999998</v>
      </c>
      <c r="H568" s="20">
        <v>2581.1999999999998</v>
      </c>
    </row>
    <row r="569" spans="1:8" ht="240.75" customHeight="1">
      <c r="A569" s="31" t="s">
        <v>803</v>
      </c>
      <c r="B569" s="19" t="s">
        <v>732</v>
      </c>
      <c r="C569" s="16" t="s">
        <v>79</v>
      </c>
      <c r="D569" s="16" t="s">
        <v>72</v>
      </c>
      <c r="E569" s="16" t="s">
        <v>76</v>
      </c>
      <c r="F569" s="20">
        <v>20000</v>
      </c>
      <c r="G569" s="20">
        <v>20000</v>
      </c>
      <c r="H569" s="20">
        <v>20000</v>
      </c>
    </row>
    <row r="570" spans="1:8" ht="231" customHeight="1">
      <c r="A570" s="31" t="s">
        <v>802</v>
      </c>
      <c r="B570" s="19" t="s">
        <v>733</v>
      </c>
      <c r="C570" s="16" t="s">
        <v>79</v>
      </c>
      <c r="D570" s="16" t="s">
        <v>72</v>
      </c>
      <c r="E570" s="16" t="s">
        <v>76</v>
      </c>
      <c r="F570" s="20">
        <v>5000</v>
      </c>
      <c r="G570" s="20">
        <v>5000</v>
      </c>
      <c r="H570" s="20">
        <v>5000</v>
      </c>
    </row>
    <row r="571" spans="1:8" ht="285">
      <c r="A571" s="31" t="s">
        <v>734</v>
      </c>
      <c r="B571" s="19" t="s">
        <v>629</v>
      </c>
      <c r="C571" s="16" t="s">
        <v>79</v>
      </c>
      <c r="D571" s="16" t="s">
        <v>74</v>
      </c>
      <c r="E571" s="16" t="s">
        <v>69</v>
      </c>
      <c r="F571" s="20">
        <v>784.2</v>
      </c>
      <c r="G571" s="20">
        <v>784.2</v>
      </c>
      <c r="H571" s="20">
        <v>100</v>
      </c>
    </row>
    <row r="572" spans="1:8" ht="165">
      <c r="A572" s="44" t="s">
        <v>804</v>
      </c>
      <c r="B572" s="19" t="s">
        <v>543</v>
      </c>
      <c r="C572" s="16" t="s">
        <v>79</v>
      </c>
      <c r="D572" s="16" t="s">
        <v>74</v>
      </c>
      <c r="E572" s="16" t="s">
        <v>71</v>
      </c>
      <c r="F572" s="20">
        <v>2343.1999999999998</v>
      </c>
      <c r="G572" s="20">
        <v>2343.1999999999998</v>
      </c>
      <c r="H572" s="20">
        <v>2343.3000000000002</v>
      </c>
    </row>
    <row r="573" spans="1:8" ht="165">
      <c r="A573" s="18" t="s">
        <v>805</v>
      </c>
      <c r="B573" s="19" t="s">
        <v>670</v>
      </c>
      <c r="C573" s="16" t="s">
        <v>79</v>
      </c>
      <c r="D573" s="16" t="s">
        <v>74</v>
      </c>
      <c r="E573" s="16" t="s">
        <v>71</v>
      </c>
      <c r="F573" s="20">
        <v>809.9</v>
      </c>
      <c r="G573" s="20">
        <v>350.2</v>
      </c>
      <c r="H573" s="20">
        <v>350.2</v>
      </c>
    </row>
    <row r="574" spans="1:8" ht="75">
      <c r="A574" s="31" t="s">
        <v>806</v>
      </c>
      <c r="B574" s="19" t="s">
        <v>298</v>
      </c>
      <c r="C574" s="16" t="s">
        <v>79</v>
      </c>
      <c r="D574" s="16" t="s">
        <v>74</v>
      </c>
      <c r="E574" s="16" t="s">
        <v>71</v>
      </c>
      <c r="F574" s="20">
        <v>414.1</v>
      </c>
      <c r="G574" s="20">
        <v>700</v>
      </c>
      <c r="H574" s="20">
        <v>700</v>
      </c>
    </row>
    <row r="575" spans="1:8" ht="80.25" customHeight="1">
      <c r="A575" s="31" t="s">
        <v>823</v>
      </c>
      <c r="B575" s="19" t="s">
        <v>537</v>
      </c>
      <c r="C575" s="16" t="s">
        <v>79</v>
      </c>
      <c r="D575" s="16" t="s">
        <v>74</v>
      </c>
      <c r="E575" s="16" t="s">
        <v>71</v>
      </c>
      <c r="F575" s="20">
        <v>200.9</v>
      </c>
      <c r="G575" s="20"/>
      <c r="H575" s="20"/>
    </row>
    <row r="576" spans="1:8" ht="240">
      <c r="A576" s="31" t="s">
        <v>735</v>
      </c>
      <c r="B576" s="19" t="s">
        <v>630</v>
      </c>
      <c r="C576" s="16" t="s">
        <v>52</v>
      </c>
      <c r="D576" s="16" t="s">
        <v>74</v>
      </c>
      <c r="E576" s="16" t="s">
        <v>71</v>
      </c>
      <c r="F576" s="20">
        <v>203.5</v>
      </c>
      <c r="G576" s="20">
        <v>203.5</v>
      </c>
      <c r="H576" s="20">
        <v>203.5</v>
      </c>
    </row>
    <row r="577" spans="1:8" ht="105">
      <c r="A577" s="88" t="s">
        <v>642</v>
      </c>
      <c r="B577" s="19" t="s">
        <v>631</v>
      </c>
      <c r="C577" s="16" t="s">
        <v>79</v>
      </c>
      <c r="D577" s="16" t="s">
        <v>74</v>
      </c>
      <c r="E577" s="16" t="s">
        <v>70</v>
      </c>
      <c r="F577" s="20">
        <v>4000</v>
      </c>
      <c r="G577" s="20">
        <v>4100</v>
      </c>
      <c r="H577" s="20">
        <v>4100</v>
      </c>
    </row>
    <row r="578" spans="1:8" ht="270">
      <c r="A578" s="88" t="s">
        <v>641</v>
      </c>
      <c r="B578" s="19" t="s">
        <v>632</v>
      </c>
      <c r="C578" s="16" t="s">
        <v>79</v>
      </c>
      <c r="D578" s="16" t="s">
        <v>74</v>
      </c>
      <c r="E578" s="16" t="s">
        <v>70</v>
      </c>
      <c r="F578" s="20">
        <v>1548.5</v>
      </c>
      <c r="G578" s="20"/>
      <c r="H578" s="20"/>
    </row>
    <row r="579" spans="1:8" ht="105">
      <c r="A579" s="88" t="s">
        <v>779</v>
      </c>
      <c r="B579" s="19" t="s">
        <v>766</v>
      </c>
      <c r="C579" s="16" t="s">
        <v>80</v>
      </c>
      <c r="D579" s="16" t="s">
        <v>74</v>
      </c>
      <c r="E579" s="16" t="s">
        <v>70</v>
      </c>
      <c r="F579" s="20">
        <v>13050.8</v>
      </c>
      <c r="G579" s="20"/>
      <c r="H579" s="20"/>
    </row>
    <row r="580" spans="1:8" ht="105">
      <c r="A580" s="88" t="s">
        <v>779</v>
      </c>
      <c r="B580" s="19" t="s">
        <v>767</v>
      </c>
      <c r="C580" s="16" t="s">
        <v>80</v>
      </c>
      <c r="D580" s="16" t="s">
        <v>74</v>
      </c>
      <c r="E580" s="16" t="s">
        <v>70</v>
      </c>
      <c r="F580" s="20">
        <v>13.1</v>
      </c>
      <c r="G580" s="20"/>
      <c r="H580" s="20"/>
    </row>
    <row r="581" spans="1:8" ht="135">
      <c r="A581" s="88" t="s">
        <v>640</v>
      </c>
      <c r="B581" s="19" t="s">
        <v>633</v>
      </c>
      <c r="C581" s="16" t="s">
        <v>79</v>
      </c>
      <c r="D581" s="16" t="s">
        <v>74</v>
      </c>
      <c r="E581" s="16" t="s">
        <v>70</v>
      </c>
      <c r="F581" s="20">
        <v>123.2</v>
      </c>
      <c r="G581" s="20">
        <v>123.2</v>
      </c>
      <c r="H581" s="20">
        <v>123.2</v>
      </c>
    </row>
    <row r="582" spans="1:8" ht="150">
      <c r="A582" s="88" t="s">
        <v>638</v>
      </c>
      <c r="B582" s="19" t="s">
        <v>634</v>
      </c>
      <c r="C582" s="16" t="s">
        <v>79</v>
      </c>
      <c r="D582" s="16" t="s">
        <v>74</v>
      </c>
      <c r="E582" s="16" t="s">
        <v>70</v>
      </c>
      <c r="F582" s="20">
        <v>3000</v>
      </c>
      <c r="G582" s="20">
        <v>2500</v>
      </c>
      <c r="H582" s="20">
        <v>2500</v>
      </c>
    </row>
    <row r="583" spans="1:8" ht="111" customHeight="1">
      <c r="A583" s="88" t="s">
        <v>639</v>
      </c>
      <c r="B583" s="19" t="s">
        <v>635</v>
      </c>
      <c r="C583" s="16" t="s">
        <v>79</v>
      </c>
      <c r="D583" s="16" t="s">
        <v>74</v>
      </c>
      <c r="E583" s="16" t="s">
        <v>70</v>
      </c>
      <c r="F583" s="20">
        <v>200</v>
      </c>
      <c r="G583" s="20">
        <v>200</v>
      </c>
      <c r="H583" s="20">
        <v>200</v>
      </c>
    </row>
    <row r="584" spans="1:8" ht="180">
      <c r="A584" s="18" t="s">
        <v>137</v>
      </c>
      <c r="B584" s="19" t="s">
        <v>147</v>
      </c>
      <c r="C584" s="16" t="s">
        <v>78</v>
      </c>
      <c r="D584" s="16" t="s">
        <v>74</v>
      </c>
      <c r="E584" s="16" t="s">
        <v>74</v>
      </c>
      <c r="F584" s="20">
        <v>16929.400000000001</v>
      </c>
      <c r="G584" s="20">
        <v>16969</v>
      </c>
      <c r="H584" s="20">
        <v>16969</v>
      </c>
    </row>
    <row r="585" spans="1:8" ht="105">
      <c r="A585" s="18" t="s">
        <v>105</v>
      </c>
      <c r="B585" s="19" t="s">
        <v>147</v>
      </c>
      <c r="C585" s="16" t="s">
        <v>79</v>
      </c>
      <c r="D585" s="16" t="s">
        <v>74</v>
      </c>
      <c r="E585" s="16" t="s">
        <v>74</v>
      </c>
      <c r="F585" s="20">
        <v>640.20000000000005</v>
      </c>
      <c r="G585" s="20">
        <v>883.1</v>
      </c>
      <c r="H585" s="20">
        <v>589.4</v>
      </c>
    </row>
    <row r="586" spans="1:8" ht="75">
      <c r="A586" s="18" t="s">
        <v>138</v>
      </c>
      <c r="B586" s="19" t="s">
        <v>147</v>
      </c>
      <c r="C586" s="16" t="s">
        <v>80</v>
      </c>
      <c r="D586" s="16" t="s">
        <v>74</v>
      </c>
      <c r="E586" s="16" t="s">
        <v>74</v>
      </c>
      <c r="F586" s="20">
        <v>3065.4</v>
      </c>
      <c r="G586" s="20">
        <v>3263</v>
      </c>
      <c r="H586" s="20">
        <v>3263</v>
      </c>
    </row>
    <row r="587" spans="1:8" ht="105">
      <c r="A587" s="18" t="s">
        <v>105</v>
      </c>
      <c r="B587" s="19" t="s">
        <v>266</v>
      </c>
      <c r="C587" s="16" t="s">
        <v>79</v>
      </c>
      <c r="D587" s="16" t="s">
        <v>74</v>
      </c>
      <c r="E587" s="16" t="s">
        <v>74</v>
      </c>
      <c r="F587" s="20">
        <v>40</v>
      </c>
      <c r="G587" s="20">
        <v>90</v>
      </c>
      <c r="H587" s="20">
        <v>90</v>
      </c>
    </row>
    <row r="588" spans="1:8" ht="165">
      <c r="A588" s="18" t="s">
        <v>646</v>
      </c>
      <c r="B588" s="19" t="s">
        <v>611</v>
      </c>
      <c r="C588" s="16" t="s">
        <v>78</v>
      </c>
      <c r="D588" s="16" t="s">
        <v>74</v>
      </c>
      <c r="E588" s="16" t="s">
        <v>74</v>
      </c>
      <c r="F588" s="20">
        <v>1415.5</v>
      </c>
      <c r="G588" s="20">
        <v>1415.5</v>
      </c>
      <c r="H588" s="20">
        <v>1415.5</v>
      </c>
    </row>
    <row r="589" spans="1:8" ht="90">
      <c r="A589" s="18" t="s">
        <v>807</v>
      </c>
      <c r="B589" s="19" t="s">
        <v>611</v>
      </c>
      <c r="C589" s="16" t="s">
        <v>79</v>
      </c>
      <c r="D589" s="16" t="s">
        <v>74</v>
      </c>
      <c r="E589" s="16" t="s">
        <v>74</v>
      </c>
      <c r="F589" s="20">
        <v>212</v>
      </c>
      <c r="G589" s="20">
        <v>131.5</v>
      </c>
      <c r="H589" s="20">
        <v>131.5</v>
      </c>
    </row>
    <row r="590" spans="1:8" ht="210">
      <c r="A590" s="18" t="s">
        <v>645</v>
      </c>
      <c r="B590" s="19" t="s">
        <v>636</v>
      </c>
      <c r="C590" s="16" t="s">
        <v>78</v>
      </c>
      <c r="D590" s="16" t="s">
        <v>74</v>
      </c>
      <c r="E590" s="16" t="s">
        <v>74</v>
      </c>
      <c r="F590" s="20">
        <v>11303.1</v>
      </c>
      <c r="G590" s="20">
        <v>12047.3</v>
      </c>
      <c r="H590" s="20">
        <v>11788.1</v>
      </c>
    </row>
    <row r="591" spans="1:8" ht="210">
      <c r="A591" s="18" t="s">
        <v>645</v>
      </c>
      <c r="B591" s="19" t="s">
        <v>636</v>
      </c>
      <c r="C591" s="16" t="s">
        <v>79</v>
      </c>
      <c r="D591" s="16" t="s">
        <v>74</v>
      </c>
      <c r="E591" s="16" t="s">
        <v>74</v>
      </c>
      <c r="F591" s="20">
        <v>1024.2</v>
      </c>
      <c r="G591" s="20">
        <v>261.60000000000002</v>
      </c>
      <c r="H591" s="20"/>
    </row>
    <row r="592" spans="1:8" ht="120">
      <c r="A592" s="18" t="s">
        <v>808</v>
      </c>
      <c r="B592" s="19" t="s">
        <v>637</v>
      </c>
      <c r="C592" s="16" t="s">
        <v>79</v>
      </c>
      <c r="D592" s="16" t="s">
        <v>74</v>
      </c>
      <c r="E592" s="16" t="s">
        <v>74</v>
      </c>
      <c r="F592" s="20">
        <v>150</v>
      </c>
      <c r="G592" s="20">
        <v>180</v>
      </c>
      <c r="H592" s="20">
        <v>180</v>
      </c>
    </row>
    <row r="593" spans="1:8" ht="123.75" customHeight="1">
      <c r="A593" s="18" t="s">
        <v>824</v>
      </c>
      <c r="B593" s="19" t="s">
        <v>825</v>
      </c>
      <c r="C593" s="16" t="s">
        <v>79</v>
      </c>
      <c r="D593" s="16" t="s">
        <v>77</v>
      </c>
      <c r="E593" s="16" t="s">
        <v>74</v>
      </c>
      <c r="F593" s="20">
        <v>6543.4</v>
      </c>
      <c r="G593" s="20"/>
      <c r="H593" s="20"/>
    </row>
    <row r="594" spans="1:8" ht="60">
      <c r="A594" s="18" t="s">
        <v>748</v>
      </c>
      <c r="B594" s="19" t="s">
        <v>509</v>
      </c>
      <c r="C594" s="16" t="s">
        <v>79</v>
      </c>
      <c r="D594" s="16" t="s">
        <v>75</v>
      </c>
      <c r="E594" s="16" t="s">
        <v>71</v>
      </c>
      <c r="F594" s="20">
        <v>30</v>
      </c>
      <c r="G594" s="20"/>
      <c r="H594" s="20"/>
    </row>
    <row r="595" spans="1:8" ht="93.75" customHeight="1">
      <c r="A595" s="18" t="s">
        <v>832</v>
      </c>
      <c r="B595" s="29" t="s">
        <v>833</v>
      </c>
      <c r="C595" s="16" t="s">
        <v>79</v>
      </c>
      <c r="D595" s="16" t="s">
        <v>65</v>
      </c>
      <c r="E595" s="16" t="s">
        <v>69</v>
      </c>
      <c r="F595" s="20">
        <v>8600</v>
      </c>
      <c r="G595" s="20"/>
      <c r="H595" s="20"/>
    </row>
    <row r="596" spans="1:8" ht="161.25" customHeight="1">
      <c r="A596" s="18" t="s">
        <v>809</v>
      </c>
      <c r="B596" s="19" t="s">
        <v>826</v>
      </c>
      <c r="C596" s="16" t="s">
        <v>79</v>
      </c>
      <c r="D596" s="16" t="s">
        <v>65</v>
      </c>
      <c r="E596" s="16" t="s">
        <v>69</v>
      </c>
      <c r="F596" s="20">
        <v>0.3</v>
      </c>
      <c r="G596" s="20"/>
      <c r="H596" s="20"/>
    </row>
    <row r="597" spans="1:8" ht="150">
      <c r="A597" s="18" t="s">
        <v>809</v>
      </c>
      <c r="B597" s="19" t="s">
        <v>661</v>
      </c>
      <c r="C597" s="16" t="s">
        <v>79</v>
      </c>
      <c r="D597" s="16" t="s">
        <v>65</v>
      </c>
      <c r="E597" s="16" t="s">
        <v>69</v>
      </c>
      <c r="F597" s="20">
        <v>208</v>
      </c>
      <c r="G597" s="20"/>
      <c r="H597" s="20"/>
    </row>
    <row r="598" spans="1:8" ht="180">
      <c r="A598" s="18" t="s">
        <v>42</v>
      </c>
      <c r="B598" s="19" t="s">
        <v>216</v>
      </c>
      <c r="C598" s="16" t="s">
        <v>78</v>
      </c>
      <c r="D598" s="16" t="s">
        <v>65</v>
      </c>
      <c r="E598" s="16" t="s">
        <v>74</v>
      </c>
      <c r="F598" s="20">
        <v>1177.5</v>
      </c>
      <c r="G598" s="20">
        <v>1177.5</v>
      </c>
      <c r="H598" s="20">
        <v>1177.5</v>
      </c>
    </row>
    <row r="599" spans="1:8" ht="105">
      <c r="A599" s="18" t="s">
        <v>810</v>
      </c>
      <c r="B599" s="19" t="s">
        <v>216</v>
      </c>
      <c r="C599" s="16" t="s">
        <v>79</v>
      </c>
      <c r="D599" s="16" t="s">
        <v>65</v>
      </c>
      <c r="E599" s="16" t="s">
        <v>74</v>
      </c>
      <c r="F599" s="20">
        <v>92.9</v>
      </c>
      <c r="G599" s="20">
        <v>92.8</v>
      </c>
      <c r="H599" s="20">
        <v>92.9</v>
      </c>
    </row>
    <row r="600" spans="1:8" ht="180">
      <c r="A600" s="18" t="s">
        <v>33</v>
      </c>
      <c r="B600" s="19" t="s">
        <v>34</v>
      </c>
      <c r="C600" s="16" t="s">
        <v>78</v>
      </c>
      <c r="D600" s="16" t="s">
        <v>69</v>
      </c>
      <c r="E600" s="16" t="s">
        <v>77</v>
      </c>
      <c r="F600" s="20">
        <v>3680.3</v>
      </c>
      <c r="G600" s="20">
        <v>3680.3</v>
      </c>
      <c r="H600" s="20">
        <v>3680.3</v>
      </c>
    </row>
    <row r="601" spans="1:8" ht="90">
      <c r="A601" s="18" t="s">
        <v>38</v>
      </c>
      <c r="B601" s="19" t="s">
        <v>35</v>
      </c>
      <c r="C601" s="16" t="s">
        <v>79</v>
      </c>
      <c r="D601" s="16" t="s">
        <v>69</v>
      </c>
      <c r="E601" s="16" t="s">
        <v>77</v>
      </c>
      <c r="F601" s="20">
        <v>109.5</v>
      </c>
      <c r="G601" s="20">
        <v>92.5</v>
      </c>
      <c r="H601" s="20">
        <v>92.5</v>
      </c>
    </row>
    <row r="602" spans="1:8" ht="180">
      <c r="A602" s="18" t="s">
        <v>507</v>
      </c>
      <c r="B602" s="19" t="s">
        <v>145</v>
      </c>
      <c r="C602" s="16" t="s">
        <v>78</v>
      </c>
      <c r="D602" s="16" t="s">
        <v>69</v>
      </c>
      <c r="E602" s="16" t="s">
        <v>67</v>
      </c>
      <c r="F602" s="20">
        <v>6771.2</v>
      </c>
      <c r="G602" s="20">
        <v>6771.2</v>
      </c>
      <c r="H602" s="20">
        <v>6771.2</v>
      </c>
    </row>
    <row r="603" spans="1:8" ht="105">
      <c r="A603" s="18" t="s">
        <v>105</v>
      </c>
      <c r="B603" s="19" t="s">
        <v>145</v>
      </c>
      <c r="C603" s="16" t="s">
        <v>79</v>
      </c>
      <c r="D603" s="16" t="s">
        <v>69</v>
      </c>
      <c r="E603" s="16" t="s">
        <v>67</v>
      </c>
      <c r="F603" s="20">
        <v>389.3</v>
      </c>
      <c r="G603" s="20">
        <v>274.3</v>
      </c>
      <c r="H603" s="20">
        <v>274.3</v>
      </c>
    </row>
    <row r="604" spans="1:8" ht="75">
      <c r="A604" s="18" t="s">
        <v>140</v>
      </c>
      <c r="B604" s="19" t="s">
        <v>141</v>
      </c>
      <c r="C604" s="16" t="s">
        <v>80</v>
      </c>
      <c r="D604" s="16" t="s">
        <v>69</v>
      </c>
      <c r="E604" s="16" t="s">
        <v>65</v>
      </c>
      <c r="F604" s="20">
        <v>100</v>
      </c>
      <c r="G604" s="20">
        <v>100</v>
      </c>
      <c r="H604" s="20">
        <v>100</v>
      </c>
    </row>
    <row r="605" spans="1:8" ht="0.75" customHeight="1">
      <c r="A605" s="18" t="s">
        <v>82</v>
      </c>
      <c r="B605" s="19" t="s">
        <v>142</v>
      </c>
      <c r="C605" s="16" t="s">
        <v>80</v>
      </c>
      <c r="D605" s="16" t="s">
        <v>69</v>
      </c>
      <c r="E605" s="16" t="s">
        <v>65</v>
      </c>
      <c r="F605" s="20"/>
      <c r="G605" s="20"/>
      <c r="H605" s="20"/>
    </row>
    <row r="606" spans="1:8" ht="120">
      <c r="A606" s="18" t="s">
        <v>82</v>
      </c>
      <c r="B606" s="19" t="s">
        <v>142</v>
      </c>
      <c r="C606" s="16" t="s">
        <v>80</v>
      </c>
      <c r="D606" s="16" t="s">
        <v>69</v>
      </c>
      <c r="E606" s="16" t="s">
        <v>65</v>
      </c>
      <c r="F606" s="20">
        <v>300</v>
      </c>
      <c r="G606" s="20">
        <v>300</v>
      </c>
      <c r="H606" s="20">
        <v>300</v>
      </c>
    </row>
    <row r="607" spans="1:8" ht="1.5" hidden="1" customHeight="1">
      <c r="A607" s="62" t="s">
        <v>540</v>
      </c>
      <c r="B607" s="35" t="s">
        <v>541</v>
      </c>
      <c r="C607" s="16" t="s">
        <v>79</v>
      </c>
      <c r="D607" s="16" t="s">
        <v>72</v>
      </c>
      <c r="E607" s="16" t="s">
        <v>73</v>
      </c>
      <c r="F607" s="20"/>
      <c r="G607" s="20"/>
      <c r="H607" s="20"/>
    </row>
    <row r="608" spans="1:8" ht="75" hidden="1">
      <c r="A608" s="62" t="s">
        <v>553</v>
      </c>
      <c r="B608" s="35" t="s">
        <v>556</v>
      </c>
      <c r="C608" s="16" t="s">
        <v>79</v>
      </c>
      <c r="D608" s="16" t="s">
        <v>72</v>
      </c>
      <c r="E608" s="16" t="s">
        <v>73</v>
      </c>
      <c r="F608" s="20"/>
      <c r="G608" s="20"/>
      <c r="H608" s="20"/>
    </row>
    <row r="609" spans="1:8" ht="180" hidden="1">
      <c r="A609" s="62" t="s">
        <v>446</v>
      </c>
      <c r="B609" s="19" t="s">
        <v>358</v>
      </c>
      <c r="C609" s="16" t="s">
        <v>80</v>
      </c>
      <c r="D609" s="16" t="s">
        <v>69</v>
      </c>
      <c r="E609" s="16" t="s">
        <v>67</v>
      </c>
      <c r="F609" s="20"/>
      <c r="G609" s="20"/>
      <c r="H609" s="20"/>
    </row>
    <row r="610" spans="1:8" ht="180" hidden="1">
      <c r="A610" s="89" t="s">
        <v>446</v>
      </c>
      <c r="B610" s="19" t="s">
        <v>580</v>
      </c>
      <c r="C610" s="16" t="s">
        <v>80</v>
      </c>
      <c r="D610" s="16" t="s">
        <v>69</v>
      </c>
      <c r="E610" s="16" t="s">
        <v>67</v>
      </c>
      <c r="F610" s="20"/>
      <c r="G610" s="20"/>
      <c r="H610" s="20"/>
    </row>
    <row r="611" spans="1:8" ht="75" hidden="1">
      <c r="A611" s="18" t="s">
        <v>512</v>
      </c>
      <c r="B611" s="19" t="s">
        <v>298</v>
      </c>
      <c r="C611" s="16" t="s">
        <v>79</v>
      </c>
      <c r="D611" s="16" t="s">
        <v>74</v>
      </c>
      <c r="E611" s="16" t="s">
        <v>71</v>
      </c>
      <c r="F611" s="20"/>
      <c r="G611" s="20"/>
      <c r="H611" s="20"/>
    </row>
    <row r="612" spans="1:8" ht="105" hidden="1">
      <c r="A612" s="18" t="s">
        <v>578</v>
      </c>
      <c r="B612" s="19" t="s">
        <v>579</v>
      </c>
      <c r="C612" s="16" t="s">
        <v>80</v>
      </c>
      <c r="D612" s="16" t="s">
        <v>74</v>
      </c>
      <c r="E612" s="16" t="s">
        <v>71</v>
      </c>
      <c r="F612" s="20"/>
      <c r="G612" s="20"/>
      <c r="H612" s="20"/>
    </row>
    <row r="613" spans="1:8" ht="60" hidden="1">
      <c r="A613" s="18" t="s">
        <v>542</v>
      </c>
      <c r="B613" s="19" t="s">
        <v>543</v>
      </c>
      <c r="C613" s="16" t="s">
        <v>79</v>
      </c>
      <c r="D613" s="16" t="s">
        <v>74</v>
      </c>
      <c r="E613" s="16" t="s">
        <v>71</v>
      </c>
      <c r="F613" s="20"/>
      <c r="G613" s="20"/>
      <c r="H613" s="20"/>
    </row>
    <row r="614" spans="1:8" ht="60" hidden="1">
      <c r="A614" s="18" t="s">
        <v>560</v>
      </c>
      <c r="B614" s="19" t="s">
        <v>561</v>
      </c>
      <c r="C614" s="16" t="s">
        <v>79</v>
      </c>
      <c r="D614" s="16" t="s">
        <v>74</v>
      </c>
      <c r="E614" s="16" t="s">
        <v>71</v>
      </c>
      <c r="F614" s="20"/>
      <c r="G614" s="20"/>
      <c r="H614" s="20"/>
    </row>
    <row r="615" spans="1:8" ht="60" hidden="1">
      <c r="A615" s="18" t="s">
        <v>542</v>
      </c>
      <c r="B615" s="19" t="s">
        <v>543</v>
      </c>
      <c r="C615" s="16" t="s">
        <v>52</v>
      </c>
      <c r="D615" s="16" t="s">
        <v>74</v>
      </c>
      <c r="E615" s="16" t="s">
        <v>71</v>
      </c>
      <c r="F615" s="20"/>
      <c r="G615" s="20"/>
      <c r="H615" s="20"/>
    </row>
    <row r="616" spans="1:8" ht="60" hidden="1">
      <c r="A616" s="18" t="s">
        <v>560</v>
      </c>
      <c r="B616" s="19" t="s">
        <v>561</v>
      </c>
      <c r="C616" s="16" t="s">
        <v>52</v>
      </c>
      <c r="D616" s="16" t="s">
        <v>74</v>
      </c>
      <c r="E616" s="16" t="s">
        <v>71</v>
      </c>
      <c r="F616" s="20"/>
      <c r="G616" s="20"/>
      <c r="H616" s="20"/>
    </row>
    <row r="617" spans="1:8" ht="90" hidden="1">
      <c r="A617" s="18" t="s">
        <v>536</v>
      </c>
      <c r="B617" s="19" t="s">
        <v>537</v>
      </c>
      <c r="C617" s="16" t="s">
        <v>79</v>
      </c>
      <c r="D617" s="16" t="s">
        <v>74</v>
      </c>
      <c r="E617" s="16" t="s">
        <v>71</v>
      </c>
      <c r="F617" s="20"/>
      <c r="G617" s="20"/>
      <c r="H617" s="20"/>
    </row>
    <row r="618" spans="1:8" ht="90" hidden="1">
      <c r="A618" s="18" t="s">
        <v>536</v>
      </c>
      <c r="B618" s="19" t="s">
        <v>537</v>
      </c>
      <c r="C618" s="16" t="s">
        <v>52</v>
      </c>
      <c r="D618" s="16" t="s">
        <v>74</v>
      </c>
      <c r="E618" s="16" t="s">
        <v>71</v>
      </c>
      <c r="F618" s="20"/>
      <c r="G618" s="20"/>
      <c r="H618" s="20"/>
    </row>
    <row r="619" spans="1:8" ht="105" hidden="1">
      <c r="A619" s="18" t="s">
        <v>439</v>
      </c>
      <c r="B619" s="19" t="s">
        <v>509</v>
      </c>
      <c r="C619" s="16" t="s">
        <v>79</v>
      </c>
      <c r="D619" s="16" t="s">
        <v>75</v>
      </c>
      <c r="E619" s="16" t="s">
        <v>71</v>
      </c>
      <c r="F619" s="20"/>
      <c r="G619" s="20"/>
      <c r="H619" s="20"/>
    </row>
    <row r="620" spans="1:8" ht="120">
      <c r="A620" s="18" t="s">
        <v>604</v>
      </c>
      <c r="B620" s="19" t="s">
        <v>143</v>
      </c>
      <c r="C620" s="16" t="s">
        <v>61</v>
      </c>
      <c r="D620" s="16" t="s">
        <v>67</v>
      </c>
      <c r="E620" s="16" t="s">
        <v>69</v>
      </c>
      <c r="F620" s="20">
        <v>56.7</v>
      </c>
      <c r="G620" s="20">
        <v>36.200000000000003</v>
      </c>
      <c r="H620" s="20">
        <v>23</v>
      </c>
    </row>
    <row r="621" spans="1:8" ht="120">
      <c r="A621" s="18" t="s">
        <v>514</v>
      </c>
      <c r="B621" s="19" t="s">
        <v>191</v>
      </c>
      <c r="C621" s="16" t="s">
        <v>62</v>
      </c>
      <c r="D621" s="16" t="s">
        <v>68</v>
      </c>
      <c r="E621" s="16" t="s">
        <v>69</v>
      </c>
      <c r="F621" s="20">
        <v>39937</v>
      </c>
      <c r="G621" s="20">
        <v>37940</v>
      </c>
      <c r="H621" s="20">
        <v>37940</v>
      </c>
    </row>
    <row r="622" spans="1:8" ht="75">
      <c r="A622" s="18" t="s">
        <v>515</v>
      </c>
      <c r="B622" s="19" t="s">
        <v>144</v>
      </c>
      <c r="C622" s="16" t="s">
        <v>62</v>
      </c>
      <c r="D622" s="16" t="s">
        <v>68</v>
      </c>
      <c r="E622" s="16" t="s">
        <v>69</v>
      </c>
      <c r="F622" s="20">
        <v>9459</v>
      </c>
      <c r="G622" s="20">
        <v>11222</v>
      </c>
      <c r="H622" s="20">
        <v>10962</v>
      </c>
    </row>
    <row r="623" spans="1:8" ht="90">
      <c r="A623" s="31" t="s">
        <v>811</v>
      </c>
      <c r="B623" s="19" t="s">
        <v>285</v>
      </c>
      <c r="C623" s="16" t="s">
        <v>62</v>
      </c>
      <c r="D623" s="16" t="s">
        <v>68</v>
      </c>
      <c r="E623" s="16" t="s">
        <v>70</v>
      </c>
      <c r="F623" s="20">
        <v>1000</v>
      </c>
      <c r="G623" s="20"/>
      <c r="H623" s="20"/>
    </row>
    <row r="624" spans="1:8" ht="120">
      <c r="A624" s="31" t="s">
        <v>749</v>
      </c>
      <c r="B624" s="19" t="s">
        <v>750</v>
      </c>
      <c r="C624" s="16" t="s">
        <v>62</v>
      </c>
      <c r="D624" s="16" t="s">
        <v>68</v>
      </c>
      <c r="E624" s="16" t="s">
        <v>70</v>
      </c>
      <c r="F624" s="20"/>
      <c r="G624" s="20"/>
      <c r="H624" s="20">
        <v>4110.3</v>
      </c>
    </row>
    <row r="625" spans="1:8" ht="120">
      <c r="A625" s="18" t="s">
        <v>516</v>
      </c>
      <c r="B625" s="19" t="s">
        <v>390</v>
      </c>
      <c r="C625" s="16" t="s">
        <v>62</v>
      </c>
      <c r="D625" s="16" t="s">
        <v>68</v>
      </c>
      <c r="E625" s="16" t="s">
        <v>70</v>
      </c>
      <c r="F625" s="20">
        <v>383</v>
      </c>
      <c r="G625" s="20">
        <v>383</v>
      </c>
      <c r="H625" s="20">
        <v>383</v>
      </c>
    </row>
  </sheetData>
  <mergeCells count="13">
    <mergeCell ref="A17:F17"/>
    <mergeCell ref="A16:F16"/>
    <mergeCell ref="C1:F1"/>
    <mergeCell ref="A9:F9"/>
    <mergeCell ref="A10:H10"/>
    <mergeCell ref="A11:H11"/>
    <mergeCell ref="A12:H12"/>
    <mergeCell ref="A13:H13"/>
    <mergeCell ref="A14:H14"/>
    <mergeCell ref="F2:H2"/>
    <mergeCell ref="F3:H3"/>
    <mergeCell ref="F4:H4"/>
    <mergeCell ref="F5:H5"/>
  </mergeCells>
  <pageMargins left="0.78740157480314965" right="0.39370078740157483" top="0.59055118110236227" bottom="0.59055118110236227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User</cp:lastModifiedBy>
  <cp:lastPrinted>2024-02-12T07:43:27Z</cp:lastPrinted>
  <dcterms:created xsi:type="dcterms:W3CDTF">2011-10-27T07:59:23Z</dcterms:created>
  <dcterms:modified xsi:type="dcterms:W3CDTF">2024-02-15T11:44:57Z</dcterms:modified>
</cp:coreProperties>
</file>